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C:\Users\USER\Documents\Disco Duro\IDU\2023-060\Informes\Ley de transparencia\"/>
    </mc:Choice>
  </mc:AlternateContent>
  <xr:revisionPtr revIDLastSave="0" documentId="13_ncr:1_{81E1632C-D9D0-4380-B189-E97CD00463D7}" xr6:coauthVersionLast="47" xr6:coauthVersionMax="47" xr10:uidLastSave="{00000000-0000-0000-0000-000000000000}"/>
  <bookViews>
    <workbookView xWindow="-108" yWindow="-108" windowWidth="23256" windowHeight="13176" xr2:uid="{00000000-000D-0000-FFFF-FFFF00000000}"/>
  </bookViews>
  <sheets>
    <sheet name="ADJUDICADOS CONS" sheetId="4" r:id="rId1"/>
    <sheet name="ADJ ENERO" sheetId="5" r:id="rId2"/>
    <sheet name="ADJ FEBRERO" sheetId="6" r:id="rId3"/>
    <sheet name="ADJ MARZO" sheetId="7" r:id="rId4"/>
    <sheet name="ADJ ABRIL" sheetId="8" r:id="rId5"/>
    <sheet name="ADJ MAYO" sheetId="9" r:id="rId6"/>
    <sheet name="ADJ JUNIO" sheetId="10" r:id="rId7"/>
    <sheet name="ADJ JULIO" sheetId="11" r:id="rId8"/>
    <sheet name="ADJ AGOSTO" sheetId="12" r:id="rId9"/>
    <sheet name="ADJ SEPTIEMBRE" sheetId="13" r:id="rId10"/>
    <sheet name="ADJ OCTUBRE" sheetId="14" r:id="rId11"/>
    <sheet name="ADJ NOVIEMBRE" sheetId="15" r:id="rId12"/>
    <sheet name="ADJ DICIEMBRE"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4" l="1"/>
  <c r="G88" i="4"/>
  <c r="G78" i="4"/>
  <c r="G74" i="4"/>
  <c r="D44" i="16"/>
  <c r="G38" i="16"/>
  <c r="G28" i="16"/>
  <c r="G24" i="16"/>
  <c r="D42" i="16"/>
  <c r="G57" i="4"/>
  <c r="G56" i="4"/>
  <c r="D18" i="15"/>
  <c r="G12" i="15"/>
  <c r="G11" i="15"/>
  <c r="D16" i="15"/>
  <c r="D16" i="14"/>
  <c r="D14" i="14"/>
  <c r="D14" i="13"/>
  <c r="D12" i="13"/>
  <c r="D19" i="12"/>
  <c r="D17" i="12"/>
  <c r="D15" i="11"/>
  <c r="D13" i="11"/>
  <c r="D18" i="10"/>
  <c r="D16" i="10"/>
  <c r="D20" i="9"/>
  <c r="D18" i="9"/>
  <c r="D19" i="8"/>
  <c r="D17" i="8"/>
  <c r="D27" i="7"/>
  <c r="D25" i="7"/>
  <c r="D14" i="6"/>
  <c r="D12" i="6"/>
  <c r="D14" i="5" l="1"/>
  <c r="D12" i="5"/>
  <c r="D92" i="4" l="1"/>
</calcChain>
</file>

<file path=xl/sharedStrings.xml><?xml version="1.0" encoding="utf-8"?>
<sst xmlns="http://schemas.openxmlformats.org/spreadsheetml/2006/main" count="653" uniqueCount="272">
  <si>
    <t xml:space="preserve"> </t>
  </si>
  <si>
    <t>PROCESOS DE SELECCIÓN ADJUDICADOS</t>
  </si>
  <si>
    <t>ID</t>
  </si>
  <si>
    <t>PROCESO DE SELECCIÓN</t>
  </si>
  <si>
    <t>OBJETO</t>
  </si>
  <si>
    <t>ADJUDICADO A:</t>
  </si>
  <si>
    <t>VALOR ADJUDICADO</t>
  </si>
  <si>
    <t>TOTAL DE PROCESOS ADJUDICADOS</t>
  </si>
  <si>
    <t>VALOR TOTAL ADJUDICADO</t>
  </si>
  <si>
    <t>DIRECCIÓN TÉCNICA DE PROCESOS SELECTIVOS</t>
  </si>
  <si>
    <t>FECHA DE ADJUDICACIÓN</t>
  </si>
  <si>
    <t>PROCESOS DE SELECCIÓN ADJUDICADOS ENERO</t>
  </si>
  <si>
    <t>RENOVAR EL SOPORTE Y GARANTÍAS PARA LA PLATAFORMA DE VIRTUALIZACIÓN VMWARE</t>
  </si>
  <si>
    <t>AÑO 2023</t>
  </si>
  <si>
    <t>IDU-SASI-DTAF-012-2022</t>
  </si>
  <si>
    <t>LATTITUDE CORP SAS</t>
  </si>
  <si>
    <t>PROCESOS DE SELECCIÓN ADJUDICADOS FEBRERO</t>
  </si>
  <si>
    <t>SIN ADJUDICACIONES EN ESTE MES</t>
  </si>
  <si>
    <t>PROCESOS DE SELECCIÓN ADJUDICADOS MARZO</t>
  </si>
  <si>
    <t>IDU-MC10%-OAC-001-2023</t>
  </si>
  <si>
    <t>IDU-MC10%-DTAF-002-2023</t>
  </si>
  <si>
    <t>IDU-CMA-SGDU-031-2022</t>
  </si>
  <si>
    <t>IDU-CMA-SGDU-038-2022</t>
  </si>
  <si>
    <t>IDU-SAMC-DTC-008-2022</t>
  </si>
  <si>
    <t>IDU-LP-DTC-020-2022</t>
  </si>
  <si>
    <t>IDU-CMA-DTC-035-2022</t>
  </si>
  <si>
    <t>IDU-LP-DTC-021-2022</t>
  </si>
  <si>
    <t>IDU-CMA-DTC-039-2022</t>
  </si>
  <si>
    <t>IDU-CMA-DTC-033-2022</t>
  </si>
  <si>
    <t>IDU-LP-DTC-023-2022</t>
  </si>
  <si>
    <t>IDU-LP-SGDU-019-2022</t>
  </si>
  <si>
    <t>IDU-CMA-DTC-034-2022</t>
  </si>
  <si>
    <t>IDU-CMA-SGDU-037-2022</t>
  </si>
  <si>
    <t>MANTENIMIENTO SISTEMAS BIOMÉTRICOS SUPREMA</t>
  </si>
  <si>
    <t>MATERIAL POP</t>
  </si>
  <si>
    <t>LITTLE MONKEY PROMOCIONALES Y PUBLICIDAD BTL SAS</t>
  </si>
  <si>
    <t>SAUTECH LTDA</t>
  </si>
  <si>
    <t>EYD REFORZAMIENTO PUENTE PEATONAL CALLE 24 POR AV 68</t>
  </si>
  <si>
    <t>CONSORCIO ESTUDIOS TERRA - PC 2022 (PEDRO JOSÉ CORREDOR BECERRA; TERRA INGENIEROS CIVILES S.A.S)</t>
  </si>
  <si>
    <t>INT. EYD REFORZAMIENTO PUENTE PEATONAL CALLE 24 POR AV 68</t>
  </si>
  <si>
    <t>CONSORCIO METRO CINCO (GRUPO METRO COLOMBIA S.A.S; OSCAR ALFREDO MONTOYA CASTRO)</t>
  </si>
  <si>
    <t>CICLOPARQUEADEROS DE USO OCASIONAL</t>
  </si>
  <si>
    <t>GESTIÓN INTEGRAL DEL AGUA S.A.S.</t>
  </si>
  <si>
    <t xml:space="preserve">PUENTE SAN AGUSTÍN </t>
  </si>
  <si>
    <t>CONSORCIO CONSTRUCTOR PSA (INTERVENTORIA DISEÑOS Y CONTRATOS S.A.S.; M.G.L. INGENIEROS S.A.S)</t>
  </si>
  <si>
    <t xml:space="preserve">INT. PUENTE SAN AGUSTÍN </t>
  </si>
  <si>
    <t>CONSORCIO INTERTP (CONSULTORES TÉCNICOS Y ECONÓMICOS SAS; CONSULTORES E INTERVENTORES TECNICOS SAS)</t>
  </si>
  <si>
    <t>REFORZAMIENTO ESTRUCTURAL PUENTE CALLE 80 CON NQS</t>
  </si>
  <si>
    <t>CONSORCIO CONCREREAL 2023 (CONCREARMADO LTDA; REAL CONSTRUCTORES SAS)</t>
  </si>
  <si>
    <t>INT: CICLOPARQUEADEROS DE USO OCASIONAL</t>
  </si>
  <si>
    <t>PC INTERVENTORES SAS</t>
  </si>
  <si>
    <t>INT. REFORZAMIENTO ESTRUCTURAL PUENTE CALLE 80 CON NQS</t>
  </si>
  <si>
    <t>CONSORCIO INT AV MEDELLIN (PC INTERVENTORES S.A.S.; SIGT INGENIEROS Y CONSULTORES S.A.S.; TLL ARQUITECTOS E INGENIEROS S.A.S.)</t>
  </si>
  <si>
    <t>REFORZAMIENTO PUENTE PEATONAL CALLE 174</t>
  </si>
  <si>
    <t>CONSORCIO MAJUBE (BEFARHS CONSTRUCTORES SAS; JULIAN LIZANDRO GONZALES CASAS; MAZI INGENIERIA SAS)</t>
  </si>
  <si>
    <t>EYD Y CONSTRUCCIÓN ALAMEDA MEDIO MILENIO TRAMOS 1 Y 2</t>
  </si>
  <si>
    <t>CONSORCIO ALAMEDA 2023 (EXPANSSION SAS; ZEUS CONSTRUCCIONES SAS BIC; IDECO INFRAESTRUCTURA Y DESARROLLO DE COLOMBIA SAS)</t>
  </si>
  <si>
    <t>INT. REFORZAMIENTO PUENTE PEATONAL CALLE 174</t>
  </si>
  <si>
    <t>CONSORCIO LIBERTADORES VELNEC – ECG (VELNEC S.A.; ECG INGENIERIA S.A.S)</t>
  </si>
  <si>
    <t>INT: EYD Y CONSTRUCCIÓN ALAMEDA MEDIO MILENIO TRAMOS 1 Y 2</t>
  </si>
  <si>
    <t>CONSORCIO ID MEDIO MILENIO (INTERDISEÑOS CONSULTORES S.A.S.; INTERVENTORIAS Y DISEÑOS S.A. - INTERDISEÑOS</t>
  </si>
  <si>
    <t>PROCESOS DE SELECCIÓN ADJUDICADOS ABRIL</t>
  </si>
  <si>
    <t>IDU-MC10%-DTAF-004-2023</t>
  </si>
  <si>
    <t>IDU-LP-SGI-018-2022</t>
  </si>
  <si>
    <t>IDU-CMA-SGI-032-2022</t>
  </si>
  <si>
    <t>IDU-LP-SGI-017-2022</t>
  </si>
  <si>
    <t>IDU-LP-SGI-022-2022</t>
  </si>
  <si>
    <t>IDU-MC10%-DTAF-006-2023</t>
  </si>
  <si>
    <t>PRESTACIÓN DE SERVICIOS PARA LA REVISIÓN, INSPECCIÓN Y CERTIFICACIÓN DE LOS EQUIPOS PARA TRABAJO SEGURO EN ALTURAS PROPIEDAD DE LA ENTIDAD, ASÍ COMO DE LOS PUNTOS DE ANCLAJE FIJOS INSTALADOS Y/O POR INSTALAR EN LAS SEDES IDU</t>
  </si>
  <si>
    <t>DISEÑO, SUMINISTRO, MONTAJE, PUESTA EN FUNCIONAMIENTO Y MANTENIMIENTO DEL COMPONENTE ELECTROMECÁNICO, Y OBRA CIVIL DE UN SISTEMA DE TRANSPORTE DE PASAJEROS POR CABLE AÉREO TIPO MONOCABLE DESENGANCHABLE EN LA LOCALIDAD DE SAN CRISTÓBAL EN BOGOTÁ D.C.</t>
  </si>
  <si>
    <t>INTERVENTORÍA INTEGRAL AL DISEÑO, SUMINISTRO, MONTAJE, PUESTA EN FUNCIONAMIENTO Y MANTENIMIENTO DEL COMPONENTE ELECTROMECÁNICO, Y OBRA CIVIL DE UN SISTEMA DE TRANSPORTE DE PASAJEROS POR CABLE AÉREO TIPO MONOCABLE DESENGANCHABLE EN LA LOCALIDAD DE SAN CRISTÓBAL EN BOGOTÁ D.C.</t>
  </si>
  <si>
    <t>CONSTRUCCIÓN DE LA INTERSECCIÓN A DESNIVEL DE PUENTE ARANDA Y DEMÁS OBRAS COMPLEMENTARIAS, CORRESPONDIENTE A LAS OBRAS DE ADECUACIÓN AL SISTEMA TRANSMILENIO DE LA TRONCAL CALLE 13 EN BOGOTÁ D.C.</t>
  </si>
  <si>
    <t>CONSTRUCCIÓN PARA LA ADECUACIÓN DE LA CALLE 13 AL SISTEMA DE TRANSPORTE PÚBLICO MASIVO, CALZADAS DE TRÁFICO MIXTO, NUEVAS CICLORRUTAS Y ESPACIO PÚBLICO, DESDE EL LÍMITE OCCIDENTAL DEL DISTRITO HASTA LA CONEXIÓN CON LA INTERSECCIÓN DE PUENTE ARANDA INCLUIDAS LAS DEMÁS OBRAS COMPLEMENTARIAS EN BOGOTÁ D.C.</t>
  </si>
  <si>
    <t>PRESTAR EL SERVICIO DE MANTENIMIENTO PREVENTIVO Y CORRECTIVO CON SUMINISTRO DE REPUESTOS PARA EL EQUIPO DE AIRE ACONDICIONADO Y SISTEMAS DE VENTILACIÓN MECÁNICA INSTALADOS EN LAS SEDES DEL IDU</t>
  </si>
  <si>
    <t>EXSOLVEN S.A.S.</t>
  </si>
  <si>
    <t>UNIÓN TEMPORAL CABLE SAN CRISTÓBAL (DOPPELMAYR COLOMBIA SAS; CYG INGENIERIA Y CONSTRUCCIONES SAS; PROYECTOS DE INGENIERIA S.A. PROING SA ; ALCA INGENIERIA SAS)</t>
  </si>
  <si>
    <t>HMV SERVICIOS SAS</t>
  </si>
  <si>
    <t>CONSORCIO CC L1 (CONSTRUCTORA CONCONCRETO S.A.; CONCONCRETO PROYECTOS SAS)</t>
  </si>
  <si>
    <t>CONSORCIO CC 2023 (CONSTRUCTORA CONCONCRETO S.A.; CONCONCRETO PROYECTOS SAS)</t>
  </si>
  <si>
    <t>ARITEC S.A.S.</t>
  </si>
  <si>
    <t>IDU-CMA-DTC-001-2023</t>
  </si>
  <si>
    <t>IDU-MC10%-DTAF-007-2023</t>
  </si>
  <si>
    <t>IDU-MC10%-OAP-005-2023</t>
  </si>
  <si>
    <t>IDU-CMA-SGI-030-2022</t>
  </si>
  <si>
    <t>IDU-MC10%-DTAF-009-2023</t>
  </si>
  <si>
    <t>IDU-MC10%-DTAF-008-2023</t>
  </si>
  <si>
    <t>IDU-CMA-DTP-002-2023</t>
  </si>
  <si>
    <t xml:space="preserve">INTERVENTORÍA INTEGRAL A LA CONSTRUCCIÓN DEL PUENTE VEHICULAR SOBRE LA QUEBRADA LA HOYA DEL RAMO, SECTOR CUATRO CAMINOS DE LA LOCALIDAD DE USME, EN LA CIUDAD DE BOGOTÁ D.C. </t>
  </si>
  <si>
    <t>PRESTAR LOS SERVICIOS DE SOPORTE Y ACTUALIZACIÓN DEL SOFTWARE MEGA-HOPEX DE REPOSITORIO PARA LA ARQUITECTURA EMPRESARIAL DEL IDU</t>
  </si>
  <si>
    <t>PRESTAR LOS SERVICIOS PARA REALIZAR UNA CAPACITACIÓN EN AUDITORÍA INTERNA EN LAS NORMAS ISO/IEC 27001:2022 E ISO/IEC 27701:2019</t>
  </si>
  <si>
    <t>INTERVENTORÍA INTEGRAL A LA CONSTRUCCIÓN DE LA INTERSECCIÓN A DESNIVEL DE PUENTE ARANDA Y DEMÁS OBRAS COMPLEMENTARIAS, CORRESPONDIENTE A LAS OBRAS DE ADECUACIÓN AL SISTEMA TRANSMILENIO DE LA TRONCAL CALLE 13 EN BOGOTÁ D.C.</t>
  </si>
  <si>
    <t>SERVICIO DE SOPORTE Y MANTENIMIENTO AL SISTEMA PMB SISTEMA INTEGRADO PARA BIBLIOTECAS</t>
  </si>
  <si>
    <t>PRESTAR EL SERVICIO DE MANTENIMIENTO PREVENTIVO Y CORRECTIVO POR DEMANDA CON BOLSA DE REPUESTOS NUEVOS DE SISTEMAS DE VIDEOCONFERENCIA Y ADMINISTRACIÓN MULTIMEDIA PARA LAS SALAS DE JUNTAS, SALA DE DIRECCIÓN Y AUDITORIO DEL INSTITUTO DE DESARROLLO URBANO</t>
  </si>
  <si>
    <t>CONSULTORÍA PARA LA REVISIÓN DE PARÁMETROS TÉCNICOS DE GEOTECNIA Y ESTRUCTURAS POR MEDIO DE LA EJECUCIÓN DE PILOTES DE SACRIFICIO Y PRUEBAS DE CARGA, ADICIONALMENTE LA ACTUALIZACIÓN DE LOS ESTUDIOS Y DISEÑOS DE LOS COMPONENTES DE ESTRUCTURAS Y GEOTECNIA REQUERIDOS PARA LA CONSTRUCCIÓN DEL PUENTE UBICADO EN LA AVENIDA CIUDAD DE CALI POR AVENIDA FERROCARRIL EN BOGOTÁ D.C.</t>
  </si>
  <si>
    <t>Proponente ganador: CONSORCIO PUENTE 4 (SEDIC CONSULTING S.A.S.; INGEPLAN.CO S.A.S)</t>
  </si>
  <si>
    <t>Proponente ganador: GROW DATA S.A.S</t>
  </si>
  <si>
    <t>Proponente ganador: SGS COLOMBIA S.A.S.</t>
  </si>
  <si>
    <t>Proponente ganador: CONSORCIO INTERSECCION 13 CR (CAL Y MAYOR COLOMBIA S.A.S; RJ&amp;P INGENIERÍA SAS)</t>
  </si>
  <si>
    <t xml:space="preserve">Proponente ganador: BITECA S.A.S. </t>
  </si>
  <si>
    <t xml:space="preserve">Proponente ganador: INDUSTRIAS YOLUK S.A.S. </t>
  </si>
  <si>
    <t xml:space="preserve">Proponente ganador: IV INGENIEROS CONSULTORES SUCURSAL COLOMBIA </t>
  </si>
  <si>
    <t>PROCESOS DE SELECCIÓN ADJUDICADOS MAYO</t>
  </si>
  <si>
    <t>IDU-SASI-DTAF-001-2023</t>
  </si>
  <si>
    <t>IDU-CMA-DTP-003-2023</t>
  </si>
  <si>
    <t>IDU-SAMC-DTAF-002-2023</t>
  </si>
  <si>
    <t>IDU-MC10%-DTAF-011-2023</t>
  </si>
  <si>
    <t>IDU-SASI-DTAF-002-2023</t>
  </si>
  <si>
    <t>RENOVAR EL SOPORTE DEL SOFTWARE ESPECIALIZADO VARONIS.</t>
  </si>
  <si>
    <t>INTERVENTORÍA INTEGRAL A LA CONSULTORÍA PARA LA REVISIÓN DE PARÁMETROS TÉCNICOS DE GEOTECNIA Y ESTRUCTURAS POR MEDIO DE LA EJECUCIÓN DE PILOTES DE SACRIFICIO Y PRUEBAS DE CARGA, ADICIONALMENTE LA ACTUALIZACIÓN DE LOS ESTUDIOS Y DISEÑOS DE LOS COMPONENTES DE ESTRUCTURAS Y GEOTECNIA REQUERIDOS PARA LA CONSTRUCCIÓN DEL PUENTE UBICADO EN LA AVENIDA CIUDAD DE CALI POR AVENIDA FERROCARRIL EN BOGOTÁ D.C.</t>
  </si>
  <si>
    <t>PRESTAR LOS SERVICIOS DE MANTENIMIENTO Y PERSONALIZACIÓN PARA LOS SISTEMAS DE INFORMACIÓN IMPLEMENTADOS EN PLATAFORMA DELPHI, JAVA Y PHP DEL IDU</t>
  </si>
  <si>
    <t>ALQUILER MENSUAL A TODO COSTO DE BÁSCULA CAMIONERA CON CAPACIDAD DE 40,000 KG INSTALADA EN LA SEDE DE ALMACENAMIENTO TEMPORAL DE MATERIAL FRESADO DEL IDU, UBICADA EN BOGOTÁ.</t>
  </si>
  <si>
    <t>ADQUIRIR EL SERVICIO DE RENOVACIÓN Y SOPORTE PARA EL LICENCIAMIENTO DEL ANTIVIRUS BITDEFENDER GRAVITYZONE BUSSINESS SECURITY ENTERPRISE (ULTRA), INCLUIDO EL MÓDULO PATCH MANAGEMENT</t>
  </si>
  <si>
    <t>GLOBAL TECHNOLOGY SERVICES GTS S.A.</t>
  </si>
  <si>
    <t>JAM INGENIERIA Y MEDIO AMBIENTE S.A.S.</t>
  </si>
  <si>
    <t>ADVANTAGE MICROSYSTEMS COLOMBIA LTDA</t>
  </si>
  <si>
    <t xml:space="preserve">SOLUCIONES JR&amp;S CONSTRUCTORA E INMOBILIARIA SAS </t>
  </si>
  <si>
    <t>STAR SOLUTIONS TI S.A.S.</t>
  </si>
  <si>
    <t>PROCESOS DE SELECCIÓN ADJUDICADOS JUNIO</t>
  </si>
  <si>
    <t>IDU-CMA-SGI-036-2022</t>
  </si>
  <si>
    <t>IDU-SAMC-SGDU-001-2023</t>
  </si>
  <si>
    <t>INTERVENTORÍA INTEGRAL A LA CONSTRUCCIÓN PARA LA ADECUACIÓN DE LA CALLE 13 AL SISTEMA DE TRANSPORTE PÚBLICO MASIVO, CALZADAS DE TRÁFICO MIXTO, NUEVAS CICLORRUTAS Y ESPACIO PÚBLICO, DESDE EL LÍMITE OCCIDENTAL DEL DISTRITO HASTA LA CONEXIÓN CON LA INTERSECCIÓN DE PUENTE ARANDA INCLUIDAS LAS DEMÁS OBRAS COMPLEMENTARIAS EN BOGOTÁ D.C.</t>
  </si>
  <si>
    <t>ARRENDAMIENTO DE UNIDADES MÓVILES - CARROS VITRINAS PARA LA ATENCIÓN DE LA POBLACIÓN INVOLUCRADA EN LOS PROCESOS DE ADQUISICIÓN PREDIAL PARA LOS DIFERENTES PROYECTOS DE INFRAESTRUCTURA VIAL, ESPACIO PUBLICO Y MOVILIDAD MULTIMODAL DENOMINADOS PUNTOS DE ATENCIÓN IDU, DE ACUERDO CON LAS ESPECIFICACIONES TÉCNICAS REQUERIDAS POR EL IDU</t>
  </si>
  <si>
    <t>CONSORCIO BOGOTÁ CYP (CEMOSA COLOMBIA; PROES INGENIERÍA S.A.S.)</t>
  </si>
  <si>
    <t xml:space="preserve">CONTRAPUNTO GROUP SAS </t>
  </si>
  <si>
    <t>PROCESOS DE SELECCIÓN ADJUDICADOS JULIO</t>
  </si>
  <si>
    <t>IDU-SASI-DTAF-003-2023</t>
  </si>
  <si>
    <t>CONTRATAR EL SUMINISTRO A PRECIOS FIJOS UNITARIOS Y A MONTO AGOTABLE, DE ELEMENTOS DE PAPELERÍA, ÚTILES DE OFICINA, INSUMOS PARA IMPRESIÓN Y DISPOSITIVOS DE ALMACENAMIENTO INFORMÁTICO, REQUERIDOS POR EL IDU, LOS CUALES NO SE ENCUENTRAN INCLUIDOS EN EL ACUERDO MARCO DE PRECIOS</t>
  </si>
  <si>
    <t>IDU-CMA-DTP-004-2023</t>
  </si>
  <si>
    <t>EJECUCIÓN DE TRABAJOS DE CAMPO Y ENSAYOS DE LABORATORIO A MONTO AGOTABLE PARA LA ELABORACIÓN DE ESTUDIOS DE SUELOS DE LOS COMPONENTES DE GEOTECNIA Y PAVIMENTOS PARA PROYECTOS DE PREINVERSIÓN Y/O DISEÑOS DE LOS PROYECTOS A CARGO DEL INSTITUTO DE DESARROLLO URBANO EN LA CIUDAD DE BOGOTÁ D.C.</t>
  </si>
  <si>
    <t>IDU-MC10%-DTAF-013-2023</t>
  </si>
  <si>
    <t>RECARGA, MANTENIMIENTO Y SUMINISTRO DE EXTINTORES PARA LAS SEDES Y AUTOMOTORES ADMINISTRADOS POR EL IDU Y DEMÁS SERVICIOS Y ELEMENTOS QUE SE REQUIERAN PARA EL ADECUADO FUNCIONAMIENTO Y USO DE LOS MISMOS</t>
  </si>
  <si>
    <t>IDU-CMA-DTP-006-2023</t>
  </si>
  <si>
    <t>ELABORAR ESTUDIOS DE TRÁNSITO DE LOS PROYECTOS A CARGO DEL INSTITUTO DE DESARROLLO URBANO EN LA CIUDAD DE BOGOTÁ D.C.</t>
  </si>
  <si>
    <t>IDU-MC10%-OAP-014-2023</t>
  </si>
  <si>
    <t>PRESTAR LOS SERVICIOS PARA REALIZAR LA AUDITORÍA DE RECERTIFICACIÓN DEL SUBSISTEMA DE GESTIÓN DE ANTISOBORNO, BAJO LOS ESTÁNDARES DE LA NORMA TÉCNICA ISO 37001:2016</t>
  </si>
  <si>
    <t>IDU-MC10%-DTAF-016-2023</t>
  </si>
  <si>
    <t>CONTRATAR SERVICIOS ESPECIALIZADOS PARA LA FORMACIÓN EN EL DESARROLLO DE HABILIDADES Y COMPETENCIAS INDIVIDUALES DE LOS SERVIDORES PÚBLICOS DEL IDU EN EL MANEJO DE LA METODOLOGÍA BIM (BUILDING INFORMATION MODELLING) Y SU APLICACIÓN EN PROYECTOS QUE SE DESARROLLAN AL INTERIOR DE LA ENTIDAD (INHOUSE) Y EN LA SUPERVISIÓN DE LOS PROYECTOS DE INFRAESTRUCTURA CONTRATADOS POR EL IDU.</t>
  </si>
  <si>
    <t xml:space="preserve">COMERCIALIZADORA SERLE.COM S.A.S </t>
  </si>
  <si>
    <t xml:space="preserve">GEOTECNIA &amp; CIMENTACIONES S.A.S. </t>
  </si>
  <si>
    <t xml:space="preserve">RODOLFO BARBOSA BARBOSA </t>
  </si>
  <si>
    <t>CONSORCIO CONARCON &amp; GOMEZ  CAJIAO - 006 (CONSULTORÍA, ARQUITECTURA Y CONSTRUCCIÓN CONARCON SAS; GOMEZ CAJIAO Y ASOCIADOS S.A.S)</t>
  </si>
  <si>
    <t>CERTIFICATION MANAGEMENT &amp; DEVELOPMENT SAS</t>
  </si>
  <si>
    <t>NSDIS ANIMATION SOFTWARE S A</t>
  </si>
  <si>
    <t>PROCESOS DE SELECCIÓN ADJUDICADOS AGOSTO</t>
  </si>
  <si>
    <t>PROCESOS DE SELECCIÓN ADJUDICADOS SEPTIEMBRE</t>
  </si>
  <si>
    <t>IDU-SASI-DTAF-005-2023</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</si>
  <si>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</si>
  <si>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S3 CACEIS COLOMBIA S.A. SOCIEDAD FIDUCIARIA</t>
  </si>
  <si>
    <t>PROCESOS DE SELECCIÓN ADJUDICADOS OCTUBRE</t>
  </si>
  <si>
    <t>IDU-CMA-SGDU-009-2023</t>
  </si>
  <si>
    <t>REALIZAR EL LEVANTAMIENTO Y PROCESAMIENTO DE INFORMACIÓN SOBRE EL INVENTARIO Y DIAGNÓSTICO DE LA INFRAESTRUCTURA DE MALLA VIAL, ESPACIO PÚBLICO Y PUENTES, LOCALIZADOS EN EL SUELO RURAL DE BOGOTÁ D.C., PARA LA ACTUALIZACIÓN E INCORPORACIÓN DE LOS REGISTROS ADMINISTRATIVOS QUE HACEN PARTE DE ESTAS INFRAESTRUCTURAS</t>
  </si>
  <si>
    <t>IDU-MC10%-OAP-017-2023</t>
  </si>
  <si>
    <t>PRESTAR LOS SERVICIOS PARA REALIZAR LA AUDITORÍA DE CERTIFICACIÓN DEL SUBSISTEMA DE GESTIÓN DE CONOCIMIENTO DEL IDU BAJO LOS REQUISITOS DE LA NORMA ISO 30401:2018</t>
  </si>
  <si>
    <t>IDU-SASI-DTAF-006-2023</t>
  </si>
  <si>
    <t>ADQUIRIR LA RENOVACIÓN DE LAS GARANTÍAS Y SOPORTE DE LAS DIFERENTES SOLUCIONES QUE COMPONEN LA PLATAFORMA TECNOLÓGICA Y FORTALECEN LA ARQUITECTURA DE TI DEL INSTITUTO DE DESARROLLO URBANO - IDU.</t>
  </si>
  <si>
    <t>CONSORCIO INVENTARIO VIAL APA (AYM CONSULTORIA S.A.S; ARREDONDO MADRID INGENIEROS CIVILES S.A.S.; PROJEKTA LIMITADA INGENIEROS CONSULTORES)</t>
  </si>
  <si>
    <t>Incontec</t>
  </si>
  <si>
    <t>GLOBAL TECHNOLOGY SERVICES GTS SA</t>
  </si>
  <si>
    <t>IDU-LP-SGDU-006-2023</t>
  </si>
  <si>
    <t>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</si>
  <si>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INFRAESTRUCTURA INTEGRAL SAS</t>
  </si>
  <si>
    <t>IDU-MC10%-DTAF-019-2023</t>
  </si>
  <si>
    <t>RENOVAR EL SOPORTE DEL SOFTWARE DE CONTROL DE IMPRESIÓN NDDPRINT DEL IDU</t>
  </si>
  <si>
    <t>GRAN IMAGEN SAS</t>
  </si>
  <si>
    <t>IDU-MC10%-DTAF-020-2023</t>
  </si>
  <si>
    <t>PRESTACIÓN DE SERVICIOS INTEGRALES CON INSUMOS REQUERIDOS PARA EL FOTOCOPIADO Y SUS ACTIVIDADES CONEXAS.</t>
  </si>
  <si>
    <t>IDU-LP-DG-003-2023</t>
  </si>
  <si>
    <t>CONSTRUCCIÓN DEL CORREDOR VERDE DE LA CARRERA 7 DESDE LA CALLE 99 HASTA LA CALLE 200, CONSTRUCCIÓN DEL PATIO PORTAL UBICADO EN LA CARRERA 7 POR CALLE 200 Y DEMÁS OBRAS COMPLEMENTARIAS EN LA CIUDAD DE BOGOTÁ D.C.</t>
  </si>
  <si>
    <t>L1: CONSORCIO VIAL DEL NORTE (INDUGRAVAS INGENIEROS CONSTRUCTORES SAS; COHERPA INGENIEROS CONSTRUCTORES SAS; INCOHERP INGENIEROS CONSTRUCTORES SAS) 
L2: CONSORCIO THC CORREDOR VERDE 99 (TERMOTECNICA COINDUSTRIAL SAS; HB ESTRUCTURAS METÁLICAS SAS; COMPAÑÍA DE ILUMINACIONES ESPECIALES SAS)
L3: CONSORCIO CC-P 7MA L3 (CONSTRUCTORA CONCONCRETO S.A.; CONCONCRETO PROYECTOS SAS; AUTOPISTA SUMAPAZ SAS; PROCOPAL S.A.)</t>
  </si>
  <si>
    <t>L1: $ 385.101.884.884
L2: $ 556.028.077.752
L3: $ 446.445.908.445</t>
  </si>
  <si>
    <t>IDU-SASI-SGGC-008-2023</t>
  </si>
  <si>
    <t>ADQUISICIÓN, RENOVACIÓN, SOPORTE, ACTUALIZACIÓN Y MANTENIMIENTO (SAM) DE SOFTWARE ESPECIALIZADO PARA PROCESOS DE INGENIERÍA EN INFRAESTRUCTURA CIVIL Y DE MOVILIDAD DEL IDU</t>
  </si>
  <si>
    <t>L1: COMPUTADORES Y SOLUCIONES CAD DE COLOMBIA SAS
L2: GOLD SYS LTDA</t>
  </si>
  <si>
    <t>L1: $ 1.329.794.060
L2: 1.882.350.000</t>
  </si>
  <si>
    <r>
      <t xml:space="preserve">PROCESOS DE SELECCIÓN ADJUDICADOS </t>
    </r>
    <r>
      <rPr>
        <sz val="11"/>
        <rFont val="Arial"/>
        <family val="2"/>
      </rPr>
      <t>NOVIEMBRE</t>
    </r>
  </si>
  <si>
    <r>
      <t xml:space="preserve">PROCESOS DE SELECCIÓN ADJUDICADOS </t>
    </r>
    <r>
      <rPr>
        <sz val="11"/>
        <rFont val="Arial"/>
        <family val="2"/>
      </rPr>
      <t>DICIEMBRE</t>
    </r>
  </si>
  <si>
    <t>IDU-CMA-SGDU-013-2023</t>
  </si>
  <si>
    <t>IDU-SASI-DTAF-007-2023</t>
  </si>
  <si>
    <t>IDU-CMA-SGDU-008-2023</t>
  </si>
  <si>
    <t>IDU-LP-SGDU-009-2023</t>
  </si>
  <si>
    <t>IDU-CMA-SGDU-015-2023</t>
  </si>
  <si>
    <t>IDU-LP-DTC-018-2023</t>
  </si>
  <si>
    <t>IDU-SA-DG-002-2023</t>
  </si>
  <si>
    <t>IDU-CMA-SGDU-016-2023</t>
  </si>
  <si>
    <t>IDU-LP-SGI-011-2023</t>
  </si>
  <si>
    <t>IDU-LP-DTC-008-2023</t>
  </si>
  <si>
    <t>IDU-LP-SGGC-019-2023</t>
  </si>
  <si>
    <t>IDU-SAMC-DTAF-003-2023</t>
  </si>
  <si>
    <t>IDU-LP-SGDU-015-2023</t>
  </si>
  <si>
    <t>IDU-LP-SGI-010-2023</t>
  </si>
  <si>
    <t>IDU-CMA-SGI-018-2023</t>
  </si>
  <si>
    <t>IDU-LP-SGI-012-2023</t>
  </si>
  <si>
    <t>IDU-SA-SGDU-001-2023</t>
  </si>
  <si>
    <t>IDU-LP-DTC-016-2023</t>
  </si>
  <si>
    <t>IDU-CMA-DTC-025-2023</t>
  </si>
  <si>
    <t>IDU-LP-SGDU-017-2023</t>
  </si>
  <si>
    <t>IDU-CMA-SGDU-028-2023</t>
  </si>
  <si>
    <t>IDU-CMA-SGI-021-2023</t>
  </si>
  <si>
    <t>IDU-LP-SGI-014-2023</t>
  </si>
  <si>
    <t>IDU-CMA-DTAF-029-2023</t>
  </si>
  <si>
    <t>IDU-CMA-SGDU-024-2023</t>
  </si>
  <si>
    <t>IDU-CMA-SGI-017-2023</t>
  </si>
  <si>
    <t>IDU-CMA-DTC-023-2023</t>
  </si>
  <si>
    <t>IDU-CMA-SGI-020-2023</t>
  </si>
  <si>
    <t>IDU-CMA-SGDU-026-2023</t>
  </si>
  <si>
    <t>IDU-CMA-DTC-022-2023</t>
  </si>
  <si>
    <t>IDU-CMA-DG-012-2023</t>
  </si>
  <si>
    <t>ACTUALIZACIÓN Y/O ELABORACIÓN Y/O COMPLEMENTACIÓN DE LOS ESTUDIOS Y DISEÑOS DE LA AVENIDA LONGITUDINAL DE OCCIDENTE EN EL TRAMO COMPRENDIDO ENTRE LA AV. CALLE 80 Y AV. CALLE 153 Y TRAMOS COMPLEMENTARIOS EN BOGOTÁ D.C.</t>
  </si>
  <si>
    <t>PRESTAR LOS SERVICIOS DE SOPORTE, ACTUALIZACIÓN, MANTENIMIENTO (SAM) Y UNA BOLSA DE HORAS A MONTO AGOTABLE PARA EL SISTEMA DE GESTIÓN DOCUMENTAL CONECTAIDU</t>
  </si>
  <si>
    <t>INTERVENTORÍA TÉCNICA,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t>
  </si>
  <si>
    <t>DISEÑO, SUMINISTRO, MONTAJE, PUESTA EN FUNCIONAMIENTO Y MANTENIMIENTO DEL COMPONENTE ELECTROMECÁNICO, Y DE LA OBRA CIVIL DE UN SISTEMA DE TRANSPORTE DE PASAJEROS POR CABLE AÉREO TIPO MONOCABLE DESENGANCHABLE DESDE EL PORTAL SUR HASTA POTOSÍ, LOCALIDAD DE CIUDAD BOLÍVAR EN BOGOTÁ D.C.</t>
  </si>
  <si>
    <t>INTERVENTORÍA INTEGRAL A LA ACTUALIZACIÓN Y/O ELABORACIÓN Y/O COMPLEMENTACIÓN DE LOS ESTUDIOS Y DISEÑOS DE LA AVENIDA LONGITUDINAL DE OCCIDENTE EN EL TRAMO COMPRENDIDO ENTRE LA AV. CALLE 80 Y AV. CALLE 153 Y TRAMOS COMPLEMENTARIOS EN BOGOTÁ D.C.</t>
  </si>
  <si>
    <t>TERMINACIÓN DE LA CONSTRUCCIÓN DE CONEXIONES TRANSVERSALES PEATONALES EN LA CALLE 73 ENTRE CARRERA 7 Y AVENIDA CARACAS, LA CALLE 79B ENTRE CARRERA 5 Y CARRERA 7 Y LA CALLE 85 ENTRE CARRERA 7 Y CARRERA 11 EN LA CIUDAD DE BOGOTÁ D.C.</t>
  </si>
  <si>
    <t>ENAJENACIÓN DIRECTA DEL INMUEBLE UBICADO EN LA AK 12 84 A 56, IDENTIFICADO CON EL FOLIO DE MATRICULA INMOBILIARIA NO. 50C-2005374, CHIP AAA0263OSNX DE PROPIEDAD DEL INSTITUTO DE DESARROLLO URBANO</t>
  </si>
  <si>
    <t>INTERVENTORÍA INTEGRAL AL DISEÑO, SUMINISTRO, MONTAJE, PUESTA EN FUNCIONAMIENTO Y MANTENIMIENTO DEL COMPONENTE ELECTROMECÁNICO, Y DE LA OBRA CIVIL DE UN SISTEMA DE TRANSPORTE DE PASAJEROS POR CABLE AÉREO TIPO MONOCABLE DESENGANCHABLE DESDE EL PORTAL SUR HASTA POTOSÍ, LOCALIDAD DE CIUDAD BOLÍVAR EN BOGOTÁ D.C.</t>
  </si>
  <si>
    <t>CONSTRUCCIÓN DE LA AMPLIACIÓN DE LAS ESTACIONES GRUPO 5, DEL SISTEMA TRANSMILENIO Y OBRAS COMPLEMENTARIAS EN LA CIUDAD DE BOGOTÁ D.C.</t>
  </si>
  <si>
    <t>TERMINACIÓN DE LA CONSTRUCCIÓN DE LAS CALLES COMERCIALES A CIELO ABIERTO, EN LAS LOCALIDADES DE ENGATIVÁ CR 112A ENTRE CALLE 78 Y CALLE 72F Y BARRIOS UNIDOS CRA 50 ENTRE CALLE 72 Y CALLE 79B EN LA CIUDAD DE BOGOTÁ D.C.</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</si>
  <si>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</si>
  <si>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SERVICIOS DE ORGANIZACIÓN, ADMINISTRACIÓN, EJECUCIÓN Y DEMÁS ACCIONES NECESARIAS PARA LA REALIZACIÓN DE EVENTOS Y REUNIONES QUE REQUIERA EL IDU.</t>
  </si>
  <si>
    <t>ELABORACIÓN, COMPLEMENTACIÓN Y/O AJUSTES A LOS ESTUDIOS Y DISEÑOS Y CONSTRUCCIÓN DE LA CICLORRUTA Y EL ESPACIO PÚBLICO PARA LA CARRERA 40 (AV. PEDRO LEÓN TRABUCHY), ENTRE LA AV. AMÉRICAS Y LA CALLE 26 Y LA CONEXIÓN CON LA CICLORRUTA EXISTENTE EN EL COSTADO NORTE DE LA AV CALLE 26, UBICADO EN LA LOCALIDAD DE TEUSAQUILLO EN LA CIUDAD DE BOGOTÁ D.C.</t>
  </si>
  <si>
    <t xml:space="preserve">EJECUCIÓN A MONTO AGOTABLE DE LAS OBRAS DE VÍAS Y ESPACIO PÚBLICO ASOCIADOS A LAS ZONAS INDUSTRIALES DE MONTEVIDEO Y PUENTE ARANDA GRUPO 5, EN BOGOTÁ D.C.  </t>
  </si>
  <si>
    <t>INTERVENTORÍA INTEGRAL A LA EJECUCIÓN A MONTO AGOTABLE DE LAS OBRAS DE VÍAS Y ESPACIO PÚBLICO ASOCIADOS A LAS ZONAS INDUSTRIALES DE MONTEVIDEO Y PUENTE ARANDA GRUPO 5, EN BOGOTÁ D.C.</t>
  </si>
  <si>
    <t>CONSTRUCCIÓN DEL PATIO ZONAL SITP “EL GACO” UBICADO EN LA LOCALIDAD DE ENGATIVÁ EN LA CIUDAD DE BOGOTÁ D.C.</t>
  </si>
  <si>
    <t>REALIZAR EL DIAGNÓSTICO Y/O LA ACTUALIZACIÓN Y/O LA COMPLEMENTACIÓN Y/O LA ELABORACIÓN DE ESTUDIOS Y DISEÑOS Y EJECUTAR A MONTO AGOTABLE LA CONSTRUCCIÓN DE OBRAS DE ESTABILIZACIÓN EN LA CIUDAD DE BOGOTÁ D.C.</t>
  </si>
  <si>
    <t>CONSTRUCCIÓN DE LA AVENIDA FRANCISCO MIRANDA (CL. 45) DESDE LA CRA. 5 HASTA LA CRA. 7 Y OBRAS COMPLEMENTARIAS EN LA CIUDAD DE BOGOTÁ D.C.</t>
  </si>
  <si>
    <t>INTERVENTORÍA INTEGRAL PARA LA TERMINACIÓN DE LA CONSTRUCCIÓN DE LAS CALLES COMERCIALES A CIELO ABIERTO, EN LAS LOCALIDADES DE ENGATIVÁ CR 112A ENTRE CALLE 78 Y CALLE 72F Y BARRIOS UNIDOS CRA 50 ENTRE CALLE 72 Y CALLE 79B EN LA CIUDAD DE BOGOTÁ D.C.</t>
  </si>
  <si>
    <t>ELABORACIÓN Y/O AJUSTE Y/O COMPLEMENTACIÓN DE LOS ESTUDIOS Y DISEÑOS Y CONSTRUCCIÓN DE LOS ACCESOS VIALES PARA LA OPERACIÓN ESTRATÉGICA MARÍA PAZ CORABASTOS: INTERSECCIÓN A DESNIVEL A LA ALTURA DE LA AV. DE LAS AMÉRICAS CON AV. AGOBERTO MEJÍA Y LA RECONFIGURACIÓN DE RETORNOS, ASÍ COMO LA AV. AGOBERTO MEJÍA ENTRE LA INTERSECCIÓN CON LA AV. DE LAS AMÉRICAS Y SECTORES COMPLEMENTARIOS, EN BOGOTÁ D.C.</t>
  </si>
  <si>
    <t>INTERVENTORÍA INTEGRAL PARA REALIZAR EL DIAGNÓSTICO Y/O LA ACTUALIZACIÓN Y/O LA COMPLEMENTACIÓN Y/O LA ELABORACIÓN DE ESTUDIOS Y DISEÑOS Y EJECUTAR A MONTO AGOTABLE LA CONSTRUCCIÓN DE OBRAS DE ESTABILIZACIÓN EN LA CIUDAD DE BOGOTA D.C</t>
  </si>
  <si>
    <t>INTERVENTORÍA INTEGRAL PARA LA CONSTRUCCIÓN DEL PATIO ZONAL SITP “EL GACO” UBICADO EN LA LOCALIDAD DE ENGATIVÁ EN LA CIUDAD DE BOGOTÁ D.C.</t>
  </si>
  <si>
    <t>CONSTRUCCIÓN DEL CICLOPUENTE AV. BOYACÁ POR CANAL SALITRE, OBRAS COMPLEMENTARIAS Y SU CONEXIÓN CON EL ESPACIO PÚBLICO EXISTENTE EN BOGOTÁ D.C.</t>
  </si>
  <si>
    <t>PRESTACIÓN DE SERVICIOS DE INTERMEDIACIÓN DE SEGUROS Y ASESORÍA INTEGRAL AL INSTITUTO DE DESARROLLO URBANO EN LA CONTRATACIÓN, ADMINISTRACIÓN Y MANEJO DEL PROGRAMA GENERAL DE SEGUROS QUE AMPARE LOS BIENES E INTERESES PATRIMONIALES DE PROPIEDAD DEL IDU O AQUELLOS POR LOS CUALES SEA O LLEGARE A SER LEGALMENTE RESPONSABLE.</t>
  </si>
  <si>
    <t>INTERVENTORÍA INTEGRAL PARA LA ELABORACIÓN Y/O AJUSTE Y/O COMPLEMENTACIÓN DE LOS ESTUDIOS Y DISEÑOS Y CONSTRUCCIÓN DE LOS ACCESOS VIALES PARA LA OPERACIÓN ESTRATÉGICA MARÍA PAZ CORABASTOS: INTERSECCIÓN A DESNIVEL A LA ALTURA DE LA AV. DE LAS AMÉRICAS CON AV. AGOBERTO MEJÍA Y LA RECONFIGURACIÓN DE RETORNOS, ASÍ COMO LA AV. AGOBERTO MEJÍA ENTRE LA INTERSECCIÓN CON LA AV. DE LAS AMÉRICAS Y SECTORES COMPLEMENTARIOS, EN BOGOTÁ D.C.</t>
  </si>
  <si>
    <t>INTERVENTORÍA INTEGRAL A LA CONSTRUCCIÓN DE LA AMPLIACIÓN DE LAS ESTACIONES GRUPO 5, DEL SISTEMA TRANSMILENIO Y OBRAS COMPLEMENTARIAS EN LA CIUDAD DE BOGOTÁ D.C.</t>
  </si>
  <si>
    <t>INTERVENTORÍA INTEGRAL PARA LA TERMINACIÓN DE LA CONSTRUCCIÓN DE CONEXIONES TRANSVERSALES PEATONALES EN LA CALLE 73 ENTRE CARRERA 7 Y AVENIDA CARACAS, LA CALLE 79B ENTRE CARRERA 5 Y CARRERA 7 Y LA CALLE 85 ENTRE CARRERA 7 Y CARRERA 11 EN LA CIUDAD DE BOGOTÁ D.C.</t>
  </si>
  <si>
    <t>INTERVENTORÍA INTEGRAL A LA CONSTRUCCIÓN DEL CICLOPUENTE AV. BOYACÁ POR CANAL SALITRE, OBRAS COMPLEMENTARIAS Y SU CONEXIÓN CON EL ESPACIO PÚBLICO EXISTENTE EN BOGOTÁ D.C.</t>
  </si>
  <si>
    <t>INTERVENTORÍA INTEGRAL PARA LA ELABORACIÓN, COMPLEMENTACIÓN Y/O AJUSTES A LOS ESTUDIOS Y DISEÑOS Y CONSTRUCCIÓN DE LA CICLORRUTA Y EL ESPACIO PÚBLICO PARA LA CARRERA 40 (AV. PEDRO LEÓN TRABUCHY), ENTRE LA AV. AMÉRICAS Y LA CALLE 26 Y LA CONEXIÓN CON LA CICLORRUTA EXISTENTE EN EL COSTADO NORTE DE LA AV CALLE 26, UBICADO EN LA LOCALIDAD DE TEUSAQUILLO EN LA CIUDAD DE BOGOTÁ D.C.</t>
  </si>
  <si>
    <t>INTERVENTORÍA INTEGRAL A LA CONSTRUCCIÓN DE LA AVENIDA FRANCISCO MIRANDA (CL. 45) DESDE LA CRA. 5 HASTA LA CRA. 7 Y OBRAS COMPLEMENTARIAS EN LA CIUDAD DE BOGOTÁ D.C.</t>
  </si>
  <si>
    <t>INTERVENTORÍA INTEGRAL A LA CONSTRUCCIÓN DEL CORREDOR VERDE DE LA CARRERA 7 DESDE LA CALLE 99 HASTA LA CALLE 200, CONSTRUCCIÓN DEL PATIO PORTAL UBICADO EN LA CARRERA 7 POR CALLE 200 Y DEMÁS OBRAS COMPLEMENTARIAS EN LA CIUDAD DE BOGOTÁ D.C.</t>
  </si>
  <si>
    <t>I V INGENIEROS CONSULTORES SUCURSAL COLOMBIA S A</t>
  </si>
  <si>
    <t>UT SOFTWARE ÁGIL 2023 (TCI SOFTWARE SAS BIC; EXSIS DIGITAL SAS)</t>
  </si>
  <si>
    <t>CONSORCIO METRO CINCO (GRUPO METRO COLOMBIA SAS; OSCAR ALFREDO MONTOYA CASTRO)</t>
  </si>
  <si>
    <t>UNION TEMPORAL CIUDAD AÉREA (DOPPELMAYR COLOMBIA SAS; CYG INGENIERIA Y CONSTRUCCIONES SAS; PROYECTOS DE INGENIERIA S.A.; ALCA INGENIERIA SAS)</t>
  </si>
  <si>
    <t>T N M LIMITED</t>
  </si>
  <si>
    <t>CONSORCIO CONEXIONES PEATONALES 2025 (BERNARDO ANCIZAR OSSA LOPEZ; BOL INGENIEROS ARQUITECTOS S.A.; CONSTRUCTORA OSSA LOPEZ S.A.S)</t>
  </si>
  <si>
    <t>CORPORACIÓN ANDINA DE FOMENTO</t>
  </si>
  <si>
    <t>CONSORCIO INTERCABLE CIUDAD BOLÍVAR (HMV SOLUCIONES S.A.S; HMV SERVICIOS S.A.S)</t>
  </si>
  <si>
    <t>CONSORCIO ESTACIONES BOGOTÁ 2025 (HB ESTRUCTURAS METÁLICAS SAS; COMPAÑÍA DE ILUMINACIONES ESPECIALES SAS)</t>
  </si>
  <si>
    <t>CONSORCIO IDU OSSA LOPEZ (BERNARDO ANCIZAR OSSA LOPEZ; BOL INGENIEROS ARQUITECTOS S.A.; JAIRO ANTONIO OSSA LOPEZ; CONSTRUCTORA OSSA LOPEZ S.A.S)</t>
  </si>
  <si>
    <t>Seguros Generales Suramericana S.A.</t>
  </si>
  <si>
    <t>LOGISTICA Y GESTION DE NEGOCIOS S.A.S</t>
  </si>
  <si>
    <t>CONSORCIO CCA VIAS (CARLOS FERNANDO CORDOBA AVILES; CCA INGENIEROS CONTRATISTAS Y CIA LTDA</t>
  </si>
  <si>
    <t>CONSORCIO ZIMPA (LUIS GABRIEL NIETO GARCÍA; CONSTRUCCIONES FUTURAMA 2023 SAS; MAQUINARIA E INFRAESTRUCTURA SAS)</t>
  </si>
  <si>
    <t>CONSORCIO CONSULTECNICOS (CONSULTORES TÉCNICOS Y ECONÓMICOS S.A.S.; CONSULTORES E INTERVENTORES TÉCNICOS S.A.S.)</t>
  </si>
  <si>
    <t>CONSORCIO EL GACO CC (CONSTRUCTORA CONCONCRETO S.A; AUTOPISTA SUMAPAZ S.A.S)</t>
  </si>
  <si>
    <t>Grupo D: CONSORCIO ESTABILIZACION AMJ (AYO GORKHALI INVESTMENTS S.A.S.; MILTON RICARDO HERRERA POSADA;JAIME ALBERTO OSORIO GIL)
Grupo B: CONSORCIO INFRAMIM (MB CONSTRUCCIONES Y DISEÑOS S.A.S.; MANSER INGENIERIA S.A.S.; IMCCA S.A.S.)
Grupo C: CONSORCIO ESTABILIDAD KGV (GBG S.A.S.; KONSTRUIR S.A.S.; VERGEL INGENIEROS ASOCIADOS S.A.S.)
Grupo A: CONSORCIO ESTABILIZACION AMJ (AYO GORKHALI INVESTMENTS S.A.S.; MILTON RICARDO HERRERA POSADA; JAIME ALBERTO OSORIO GIL)</t>
  </si>
  <si>
    <t>Grupo D: $ 11.192.188.083
Grupo B: $ 7.228.469.897
Grupo C: $ 9.929.469.124
Grupo A: $ 7.503.645.904</t>
  </si>
  <si>
    <t>BELZCON SAS</t>
  </si>
  <si>
    <t>CONSORCIO VIAL IC (CAYCO S.A.S; INTECSA COLOMBIA INTERNACIONAL S.A.S)</t>
  </si>
  <si>
    <t>CONSORCIO PROBOGOTA 17 (JMV INGENIEROS SAS; TECCIVIL)</t>
  </si>
  <si>
    <t>Grupo D: CONSORCIO URBANO 2C (COMPAÑÍA DE PROYECTOS TÉCNICOS CPT S.A; CPS INFRAESTRUCTURAS COLOMBIA S.A.S
Grupo C: CONSORCIO SIGMA (GRUPO POSSO S.A.S.; INGENIERÍA MONCADA GONZÁLEZ Y ASOCIADOS S.A.S.)
Grupo A: ING INGENIERIA S.A.S.
Grupo B: CONSORCIO INT ESTABILIZACIONES 2023 (PC INTERVENTORES S.A.S.; CONURMA INGENIEROS CONSULTORES S.L. SUCURSAL COLOMBIA)</t>
  </si>
  <si>
    <t>Grupo D: $ 2.258.437.398
Grupo C: $ 2.103.382.333
Grupo A: $ 1.951.634.392
Grupo B: $ 1.951.634.392</t>
  </si>
  <si>
    <t>CAL Y MAYOR COLOMBIA S.A.S.</t>
  </si>
  <si>
    <t>CONSORCIO CICLOPUENTE BOYACA (HB ESTRUCTURAS METÁLICAS S.A.S.; COMPAÑÍA DE ILUMINACIONES ESPECIALES S.A.S.)</t>
  </si>
  <si>
    <t>UNIÓN TEMPORAL ITAÚ- CORRECOL (BANCO ITAÚ CHILE; ITAÚ HOLDING COLOMBIA S.A.S.)</t>
  </si>
  <si>
    <t>CONSORCIO MAB INGENIERÍA (MAB INGENIERÍA DE VALOR S.A.; MAB SERVICIOS S.A.S.; MAB INFRAESTRUCTURA S.A.S.)</t>
  </si>
  <si>
    <t>CONSORCIO RED CONECTA (ALIANZA INTEGRAL DE PROYECTOS S.A.S BIC; CANJI DISEÑOS E INTERVENTORIAS S.A.S; LATINOCONSULT S.A.S)</t>
  </si>
  <si>
    <t>CONSORCIO INT CALLE 73 (PC INTERVENTORES S.A.S.; CONURMA INGENIEROS CONSULTORES S.L. SUCURSAL COLOMBIA)</t>
  </si>
  <si>
    <t>CAL Y MAYOR COLOMBIA SAS</t>
  </si>
  <si>
    <t>EUROESTUDIOS INGENIEROS DE CONSULTA SAS</t>
  </si>
  <si>
    <t>RESTREPO Y URIBE S.A.S.</t>
  </si>
  <si>
    <t>CONSORCIO MAB INGENIERÍA (MAB INGENIERÍA DE VALOR S.A.; MAB SERVICIOS SAS; MAB INFRAESTRUCTURA SAS)
Lote 2: CONSORCIO CORREDOR VERDE (CONSULTORES INTERVENTORES COLOMBIANOS SAS; BAC ENGINEERING CONSULTANCY GROUP-SUCURSAL COLOMBIA SUBTERRA INGENIERÍA SL SUCURSAL COLOMBIA)
Lote 3: CONSORCIO CORREDOR VERDE (TNM LIMITED; CEMOSA 1972 SAS; CEMOSA COLOMBIA)</t>
  </si>
  <si>
    <t>Lote 1: $ 46.886.674.135
Lote 2: $ 40.601.044.402
Lote 3: $ 40.393.010.059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</si>
</sst>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 #,##0.00_ ;_ * \-#,##0.00_ ;_ * &quot;-&quot;??_ ;_ @_ "/>
    <numFmt numFmtId="166" formatCode="mmmm\ d\,\ yyyy"/>
    <numFmt numFmtId="167" formatCode="[$$-240A]\ #,##0.00"/>
    <numFmt numFmtId="168" formatCode="[$-C0A]d\-mmm\-yyyy;@"/>
    <numFmt numFmtId="169" formatCode="_(&quot;$&quot;\ * #,##0_);_(&quot;$&quot;\ * \(#,##0\);_(&quot;$&quot;\ * &quot;-&quot;??_);_(@_)"/>
  </numFmts>
  <fonts count="7" x14ac:knownFonts="1">
    <font>
      <sz val="11"/>
      <color theme="1"/>
      <name val="Calibri"/>
      <family val="2"/>
      <scheme val="minor"/>
    </font>
    <font>
      <b/>
      <sz val="11"/>
      <name val="Arial"/>
      <family val="2"/>
    </font>
    <font>
      <sz val="11"/>
      <name val="Arial"/>
      <family val="2"/>
    </font>
    <font>
      <b/>
      <sz val="11"/>
      <color indexed="18"/>
      <name val="Arial"/>
      <family val="2"/>
    </font>
    <font>
      <sz val="11"/>
      <color theme="1"/>
      <name val="Calibri"/>
      <family val="2"/>
      <scheme val="minor"/>
    </font>
    <font>
      <b/>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s>
  <cellStyleXfs count="2">
    <xf numFmtId="0" fontId="0" fillId="0" borderId="0"/>
    <xf numFmtId="164" fontId="4" fillId="0" borderId="0" applyFont="0" applyFill="0" applyBorder="0" applyAlignment="0" applyProtection="0"/>
  </cellStyleXfs>
  <cellXfs count="43">
    <xf numFmtId="0" fontId="0" fillId="0" borderId="0" xfId="0"/>
    <xf numFmtId="0" fontId="1" fillId="0" borderId="0" xfId="0" applyFont="1" applyAlignment="1">
      <alignment horizontal="centerContinuous" vertical="center"/>
    </xf>
    <xf numFmtId="165" fontId="1" fillId="0" borderId="0" xfId="0" applyNumberFormat="1" applyFont="1" applyAlignment="1">
      <alignment horizontal="centerContinuous" vertical="center"/>
    </xf>
    <xf numFmtId="0" fontId="0" fillId="0" borderId="0" xfId="0" applyAlignment="1">
      <alignment horizontal="center" vertical="top"/>
    </xf>
    <xf numFmtId="0" fontId="0" fillId="0" borderId="0" xfId="0" applyAlignment="1">
      <alignment vertical="top"/>
    </xf>
    <xf numFmtId="0" fontId="1" fillId="0" borderId="0" xfId="0" applyFont="1" applyAlignment="1">
      <alignment horizontal="right" wrapText="1"/>
    </xf>
    <xf numFmtId="166" fontId="1" fillId="0" borderId="0" xfId="0" applyNumberFormat="1" applyFont="1" applyAlignment="1">
      <alignment horizontal="left"/>
    </xf>
    <xf numFmtId="165" fontId="0" fillId="0" borderId="0" xfId="0" applyNumberFormat="1" applyAlignment="1">
      <alignment horizontal="center"/>
    </xf>
    <xf numFmtId="0" fontId="1" fillId="0" borderId="0" xfId="0" applyFont="1" applyAlignment="1">
      <alignment horizontal="center" vertical="center" wrapText="1"/>
    </xf>
    <xf numFmtId="165" fontId="1" fillId="0" borderId="0" xfId="0" applyNumberFormat="1" applyFont="1" applyAlignment="1">
      <alignment horizontal="center" vertical="center" wrapText="1"/>
    </xf>
    <xf numFmtId="0" fontId="0" fillId="0" borderId="0" xfId="0" applyAlignment="1">
      <alignment horizontal="justify" vertical="center"/>
    </xf>
    <xf numFmtId="0" fontId="1" fillId="2" borderId="1" xfId="0" applyFont="1" applyFill="1" applyBorder="1" applyAlignment="1">
      <alignment horizontal="right" vertical="center" wrapText="1"/>
    </xf>
    <xf numFmtId="0" fontId="2" fillId="0" borderId="1" xfId="0" applyFont="1" applyBorder="1" applyAlignment="1">
      <alignment horizontal="center" vertical="center"/>
    </xf>
    <xf numFmtId="0" fontId="0" fillId="0" borderId="0" xfId="0" applyAlignment="1">
      <alignment wrapText="1"/>
    </xf>
    <xf numFmtId="167" fontId="1" fillId="0" borderId="1" xfId="0" applyNumberFormat="1" applyFont="1" applyBorder="1" applyAlignment="1">
      <alignment horizontal="center" vertical="center"/>
    </xf>
    <xf numFmtId="168" fontId="1" fillId="0" borderId="0" xfId="0" applyNumberFormat="1" applyFont="1" applyAlignment="1">
      <alignment horizontal="centerContinuous" vertical="center"/>
    </xf>
    <xf numFmtId="168" fontId="0" fillId="0" borderId="0" xfId="0" applyNumberFormat="1" applyAlignment="1">
      <alignment horizontal="center"/>
    </xf>
    <xf numFmtId="168" fontId="1" fillId="0" borderId="0" xfId="0" applyNumberFormat="1" applyFont="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1" fillId="2" borderId="5"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3" fillId="0" borderId="8" xfId="0" applyFont="1" applyBorder="1" applyAlignment="1">
      <alignment horizontal="center" vertical="center" wrapText="1"/>
    </xf>
    <xf numFmtId="0" fontId="0" fillId="0" borderId="8" xfId="0" applyBorder="1" applyAlignment="1">
      <alignment wrapText="1"/>
    </xf>
    <xf numFmtId="0" fontId="2" fillId="0" borderId="8" xfId="0" applyFont="1" applyBorder="1" applyAlignment="1">
      <alignment horizontal="center" vertical="center" wrapText="1"/>
    </xf>
    <xf numFmtId="168" fontId="0" fillId="0" borderId="8" xfId="0" applyNumberFormat="1" applyBorder="1"/>
    <xf numFmtId="0" fontId="0" fillId="0" borderId="2" xfId="0" applyBorder="1" applyAlignment="1">
      <alignment vertical="center"/>
    </xf>
    <xf numFmtId="0" fontId="0" fillId="0" borderId="2" xfId="0" applyBorder="1" applyAlignment="1">
      <alignment horizontal="justify" vertical="center" wrapText="1"/>
    </xf>
    <xf numFmtId="14" fontId="0" fillId="3" borderId="2" xfId="0" applyNumberFormat="1" applyFill="1" applyBorder="1" applyAlignment="1">
      <alignment horizontal="center" vertical="center"/>
    </xf>
    <xf numFmtId="167" fontId="2" fillId="0" borderId="9" xfId="0" applyNumberFormat="1" applyFont="1" applyBorder="1" applyAlignment="1">
      <alignment horizontal="right" vertical="center" wrapText="1"/>
    </xf>
    <xf numFmtId="0" fontId="2" fillId="0" borderId="10" xfId="0" applyFont="1" applyBorder="1" applyAlignment="1">
      <alignment horizontal="center" vertical="center"/>
    </xf>
    <xf numFmtId="0" fontId="6" fillId="0" borderId="0" xfId="0" applyFont="1"/>
    <xf numFmtId="0" fontId="5" fillId="0" borderId="2" xfId="0" applyFont="1" applyBorder="1" applyAlignment="1">
      <alignment horizontal="center" vertical="center" wrapText="1"/>
    </xf>
    <xf numFmtId="169" fontId="0" fillId="3" borderId="6" xfId="1" applyNumberFormat="1" applyFont="1" applyFill="1" applyBorder="1" applyAlignment="1">
      <alignment horizontal="center" vertical="center" wrapText="1"/>
    </xf>
    <xf numFmtId="0" fontId="0" fillId="0" borderId="14" xfId="0" applyBorder="1" applyAlignment="1">
      <alignment vertical="center"/>
    </xf>
    <xf numFmtId="0" fontId="0" fillId="0" borderId="14" xfId="0" applyBorder="1" applyAlignment="1">
      <alignment horizontal="justify" vertical="center" wrapText="1"/>
    </xf>
    <xf numFmtId="0" fontId="5" fillId="0" borderId="14" xfId="0" applyFont="1" applyBorder="1" applyAlignment="1">
      <alignment horizontal="center" vertical="center" wrapText="1"/>
    </xf>
    <xf numFmtId="14" fontId="0" fillId="3" borderId="14" xfId="0" applyNumberFormat="1" applyFill="1" applyBorder="1" applyAlignment="1">
      <alignment horizontal="center" vertical="center"/>
    </xf>
    <xf numFmtId="169" fontId="0" fillId="3" borderId="15" xfId="1"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0" xfId="0" applyFont="1" applyAlignment="1">
      <alignment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8930" cy="1053874"/>
        </a:xfrm>
        <a:prstGeom prst="rect">
          <a:avLst/>
        </a:prstGeom>
        <a:noFill/>
        <a:ln w="9525">
          <a:noFill/>
          <a:miter lim="800000"/>
          <a:headEnd/>
          <a:tailEnd/>
        </a:ln>
      </xdr:spPr>
    </xdr:pic>
    <xdr:clientData/>
  </xdr:twoCellAnchor>
  <xdr:twoCellAnchor>
    <xdr:from>
      <xdr:col>6</xdr:col>
      <xdr:colOff>0</xdr:colOff>
      <xdr:row>88</xdr:row>
      <xdr:rowOff>0</xdr:rowOff>
    </xdr:from>
    <xdr:to>
      <xdr:col>6</xdr:col>
      <xdr:colOff>0</xdr:colOff>
      <xdr:row>88</xdr:row>
      <xdr:rowOff>0</xdr:rowOff>
    </xdr:to>
    <xdr:sp macro="" textlink="">
      <xdr:nvSpPr>
        <xdr:cNvPr id="3" name="AutoShape 155">
          <a:extLst>
            <a:ext uri="{FF2B5EF4-FFF2-40B4-BE49-F238E27FC236}">
              <a16:creationId xmlns:a16="http://schemas.microsoft.com/office/drawing/2014/main" id="{00000000-0008-0000-0000-000003000000}"/>
            </a:ext>
          </a:extLst>
        </xdr:cNvPr>
        <xdr:cNvSpPr>
          <a:spLocks noChangeArrowheads="1"/>
        </xdr:cNvSpPr>
      </xdr:nvSpPr>
      <xdr:spPr bwMode="auto">
        <a:xfrm>
          <a:off x="17049750" y="125063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5E4A9DD1-D6B5-453E-AF45-E03880A2ED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E4B08681-7C1E-42CF-BDD7-B43B47DD7ADF}"/>
            </a:ext>
          </a:extLst>
        </xdr:cNvPr>
        <xdr:cNvSpPr>
          <a:spLocks noChangeArrowheads="1"/>
        </xdr:cNvSpPr>
      </xdr:nvSpPr>
      <xdr:spPr bwMode="auto">
        <a:xfrm>
          <a:off x="19309080" y="50368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BAAEE96C-2BF1-4CD0-9D67-74EBDB4EA4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10</xdr:row>
      <xdr:rowOff>0</xdr:rowOff>
    </xdr:from>
    <xdr:to>
      <xdr:col>6</xdr:col>
      <xdr:colOff>0</xdr:colOff>
      <xdr:row>10</xdr:row>
      <xdr:rowOff>0</xdr:rowOff>
    </xdr:to>
    <xdr:sp macro="" textlink="">
      <xdr:nvSpPr>
        <xdr:cNvPr id="3" name="AutoShape 155">
          <a:extLst>
            <a:ext uri="{FF2B5EF4-FFF2-40B4-BE49-F238E27FC236}">
              <a16:creationId xmlns:a16="http://schemas.microsoft.com/office/drawing/2014/main" id="{4691CBB6-2360-4206-AB82-B35B88A3CC50}"/>
            </a:ext>
          </a:extLst>
        </xdr:cNvPr>
        <xdr:cNvSpPr>
          <a:spLocks noChangeArrowheads="1"/>
        </xdr:cNvSpPr>
      </xdr:nvSpPr>
      <xdr:spPr bwMode="auto">
        <a:xfrm>
          <a:off x="19309080" y="24765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37301689-64CA-4D0B-9204-2CCEF5B614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6EA0B2F8-9D32-490A-8BC5-19D6BEEFCE0B}"/>
            </a:ext>
          </a:extLst>
        </xdr:cNvPr>
        <xdr:cNvSpPr>
          <a:spLocks noChangeArrowheads="1"/>
        </xdr:cNvSpPr>
      </xdr:nvSpPr>
      <xdr:spPr bwMode="auto">
        <a:xfrm>
          <a:off x="19309080" y="32080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3BD7FBAF-49CB-49E7-9808-2B4B151B4F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38</xdr:row>
      <xdr:rowOff>0</xdr:rowOff>
    </xdr:from>
    <xdr:to>
      <xdr:col>6</xdr:col>
      <xdr:colOff>0</xdr:colOff>
      <xdr:row>38</xdr:row>
      <xdr:rowOff>0</xdr:rowOff>
    </xdr:to>
    <xdr:sp macro="" textlink="">
      <xdr:nvSpPr>
        <xdr:cNvPr id="3" name="AutoShape 155">
          <a:extLst>
            <a:ext uri="{FF2B5EF4-FFF2-40B4-BE49-F238E27FC236}">
              <a16:creationId xmlns:a16="http://schemas.microsoft.com/office/drawing/2014/main" id="{CEDE3584-873A-45A8-82EA-23B92B43179F}"/>
            </a:ext>
          </a:extLst>
        </xdr:cNvPr>
        <xdr:cNvSpPr>
          <a:spLocks noChangeArrowheads="1"/>
        </xdr:cNvSpPr>
      </xdr:nvSpPr>
      <xdr:spPr bwMode="auto">
        <a:xfrm>
          <a:off x="19309080" y="430530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37569" cy="10538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00000000-0008-0000-0100-000003000000}"/>
            </a:ext>
          </a:extLst>
        </xdr:cNvPr>
        <xdr:cNvSpPr>
          <a:spLocks noChangeArrowheads="1"/>
        </xdr:cNvSpPr>
      </xdr:nvSpPr>
      <xdr:spPr bwMode="auto">
        <a:xfrm>
          <a:off x="15859125" y="5038725"/>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CD8B7B19-67FB-46D6-8BEB-39D2AE702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8</xdr:row>
      <xdr:rowOff>0</xdr:rowOff>
    </xdr:from>
    <xdr:to>
      <xdr:col>6</xdr:col>
      <xdr:colOff>0</xdr:colOff>
      <xdr:row>8</xdr:row>
      <xdr:rowOff>0</xdr:rowOff>
    </xdr:to>
    <xdr:sp macro="" textlink="">
      <xdr:nvSpPr>
        <xdr:cNvPr id="3" name="AutoShape 155">
          <a:extLst>
            <a:ext uri="{FF2B5EF4-FFF2-40B4-BE49-F238E27FC236}">
              <a16:creationId xmlns:a16="http://schemas.microsoft.com/office/drawing/2014/main" id="{2D043D80-F7C1-4762-AB7A-647F58C1B278}"/>
            </a:ext>
          </a:extLst>
        </xdr:cNvPr>
        <xdr:cNvSpPr>
          <a:spLocks noChangeArrowheads="1"/>
        </xdr:cNvSpPr>
      </xdr:nvSpPr>
      <xdr:spPr bwMode="auto">
        <a:xfrm>
          <a:off x="19309080" y="174498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62EF980-D41F-4676-AE97-7098E43D2D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21</xdr:row>
      <xdr:rowOff>0</xdr:rowOff>
    </xdr:from>
    <xdr:to>
      <xdr:col>6</xdr:col>
      <xdr:colOff>0</xdr:colOff>
      <xdr:row>21</xdr:row>
      <xdr:rowOff>0</xdr:rowOff>
    </xdr:to>
    <xdr:sp macro="" textlink="">
      <xdr:nvSpPr>
        <xdr:cNvPr id="3" name="AutoShape 155">
          <a:extLst>
            <a:ext uri="{FF2B5EF4-FFF2-40B4-BE49-F238E27FC236}">
              <a16:creationId xmlns:a16="http://schemas.microsoft.com/office/drawing/2014/main" id="{7E54ECC4-9A57-40A0-BB69-F1BCAF378276}"/>
            </a:ext>
          </a:extLst>
        </xdr:cNvPr>
        <xdr:cNvSpPr>
          <a:spLocks noChangeArrowheads="1"/>
        </xdr:cNvSpPr>
      </xdr:nvSpPr>
      <xdr:spPr bwMode="auto">
        <a:xfrm>
          <a:off x="19309080" y="174498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B89309DF-0AE2-4037-BBFB-FD75324978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28B576CB-AE97-45AF-A0B2-D21E15C33929}"/>
            </a:ext>
          </a:extLst>
        </xdr:cNvPr>
        <xdr:cNvSpPr>
          <a:spLocks noChangeArrowheads="1"/>
        </xdr:cNvSpPr>
      </xdr:nvSpPr>
      <xdr:spPr bwMode="auto">
        <a:xfrm>
          <a:off x="19309080" y="48539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5DEF48D-EF31-4C93-88FA-02EAC4C85F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14</xdr:row>
      <xdr:rowOff>0</xdr:rowOff>
    </xdr:from>
    <xdr:to>
      <xdr:col>6</xdr:col>
      <xdr:colOff>0</xdr:colOff>
      <xdr:row>14</xdr:row>
      <xdr:rowOff>0</xdr:rowOff>
    </xdr:to>
    <xdr:sp macro="" textlink="">
      <xdr:nvSpPr>
        <xdr:cNvPr id="3" name="AutoShape 155">
          <a:extLst>
            <a:ext uri="{FF2B5EF4-FFF2-40B4-BE49-F238E27FC236}">
              <a16:creationId xmlns:a16="http://schemas.microsoft.com/office/drawing/2014/main" id="{D21A48B9-CED3-4B8E-B06E-F8DAC2496425}"/>
            </a:ext>
          </a:extLst>
        </xdr:cNvPr>
        <xdr:cNvSpPr>
          <a:spLocks noChangeArrowheads="1"/>
        </xdr:cNvSpPr>
      </xdr:nvSpPr>
      <xdr:spPr bwMode="auto">
        <a:xfrm>
          <a:off x="19309080" y="503682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B5E18B7-9925-470B-A61C-55C45EAF44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12</xdr:row>
      <xdr:rowOff>0</xdr:rowOff>
    </xdr:from>
    <xdr:to>
      <xdr:col>6</xdr:col>
      <xdr:colOff>0</xdr:colOff>
      <xdr:row>12</xdr:row>
      <xdr:rowOff>0</xdr:rowOff>
    </xdr:to>
    <xdr:sp macro="" textlink="">
      <xdr:nvSpPr>
        <xdr:cNvPr id="3" name="AutoShape 155">
          <a:extLst>
            <a:ext uri="{FF2B5EF4-FFF2-40B4-BE49-F238E27FC236}">
              <a16:creationId xmlns:a16="http://schemas.microsoft.com/office/drawing/2014/main" id="{DE715E9C-F16A-48D4-9D39-4632892CACD9}"/>
            </a:ext>
          </a:extLst>
        </xdr:cNvPr>
        <xdr:cNvSpPr>
          <a:spLocks noChangeArrowheads="1"/>
        </xdr:cNvSpPr>
      </xdr:nvSpPr>
      <xdr:spPr bwMode="auto">
        <a:xfrm>
          <a:off x="19309080" y="48539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458C1423-A160-4544-B00A-6136E64D7D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9</xdr:row>
      <xdr:rowOff>0</xdr:rowOff>
    </xdr:from>
    <xdr:to>
      <xdr:col>6</xdr:col>
      <xdr:colOff>0</xdr:colOff>
      <xdr:row>9</xdr:row>
      <xdr:rowOff>0</xdr:rowOff>
    </xdr:to>
    <xdr:sp macro="" textlink="">
      <xdr:nvSpPr>
        <xdr:cNvPr id="3" name="AutoShape 155">
          <a:extLst>
            <a:ext uri="{FF2B5EF4-FFF2-40B4-BE49-F238E27FC236}">
              <a16:creationId xmlns:a16="http://schemas.microsoft.com/office/drawing/2014/main" id="{636B4C62-8C8C-4861-993D-6ECC5ACA61B5}"/>
            </a:ext>
          </a:extLst>
        </xdr:cNvPr>
        <xdr:cNvSpPr>
          <a:spLocks noChangeArrowheads="1"/>
        </xdr:cNvSpPr>
      </xdr:nvSpPr>
      <xdr:spPr bwMode="auto">
        <a:xfrm>
          <a:off x="19309080" y="375666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339499</xdr:colOff>
      <xdr:row>0</xdr:row>
      <xdr:rowOff>75519</xdr:rowOff>
    </xdr:from>
    <xdr:to>
      <xdr:col>1</xdr:col>
      <xdr:colOff>1129393</xdr:colOff>
      <xdr:row>5</xdr:row>
      <xdr:rowOff>176893</xdr:rowOff>
    </xdr:to>
    <xdr:pic>
      <xdr:nvPicPr>
        <xdr:cNvPr id="2" name="Picture 143">
          <a:extLst>
            <a:ext uri="{FF2B5EF4-FFF2-40B4-BE49-F238E27FC236}">
              <a16:creationId xmlns:a16="http://schemas.microsoft.com/office/drawing/2014/main" id="{8380DA25-26B1-4AEE-848C-9BDADF6F8A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9499" y="75519"/>
          <a:ext cx="1247094" cy="1015774"/>
        </a:xfrm>
        <a:prstGeom prst="rect">
          <a:avLst/>
        </a:prstGeom>
        <a:noFill/>
        <a:ln w="9525">
          <a:noFill/>
          <a:miter lim="800000"/>
          <a:headEnd/>
          <a:tailEnd/>
        </a:ln>
      </xdr:spPr>
    </xdr:pic>
    <xdr:clientData/>
  </xdr:twoCellAnchor>
  <xdr:twoCellAnchor>
    <xdr:from>
      <xdr:col>6</xdr:col>
      <xdr:colOff>0</xdr:colOff>
      <xdr:row>13</xdr:row>
      <xdr:rowOff>0</xdr:rowOff>
    </xdr:from>
    <xdr:to>
      <xdr:col>6</xdr:col>
      <xdr:colOff>0</xdr:colOff>
      <xdr:row>13</xdr:row>
      <xdr:rowOff>0</xdr:rowOff>
    </xdr:to>
    <xdr:sp macro="" textlink="">
      <xdr:nvSpPr>
        <xdr:cNvPr id="3" name="AutoShape 155">
          <a:extLst>
            <a:ext uri="{FF2B5EF4-FFF2-40B4-BE49-F238E27FC236}">
              <a16:creationId xmlns:a16="http://schemas.microsoft.com/office/drawing/2014/main" id="{3073B157-1AA0-4218-8333-1C0622934D97}"/>
            </a:ext>
          </a:extLst>
        </xdr:cNvPr>
        <xdr:cNvSpPr>
          <a:spLocks noChangeArrowheads="1"/>
        </xdr:cNvSpPr>
      </xdr:nvSpPr>
      <xdr:spPr bwMode="auto">
        <a:xfrm>
          <a:off x="19309080" y="3025140"/>
          <a:ext cx="0" cy="0"/>
        </a:xfrm>
        <a:prstGeom prst="star4">
          <a:avLst>
            <a:gd name="adj" fmla="val 13792"/>
          </a:avLst>
        </a:prstGeom>
        <a:solidFill>
          <a:srgbClr val="FF0000"/>
        </a:solidFill>
        <a:ln w="22225">
          <a:solidFill>
            <a:srgbClr val="FFFF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4"/>
  <sheetViews>
    <sheetView tabSelected="1" zoomScale="80" zoomScaleNormal="80" workbookViewId="0">
      <selection activeCell="A2" sqref="A2"/>
    </sheetView>
  </sheetViews>
  <sheetFormatPr baseColWidth="10" defaultRowHeight="14.4" x14ac:dyDescent="0.3"/>
  <cols>
    <col min="1" max="1" width="6.6640625" style="3" customWidth="1"/>
    <col min="2" max="2" width="31.109375" style="4" bestFit="1" customWidth="1"/>
    <col min="3" max="3" width="95.6640625" style="13" customWidth="1"/>
    <col min="4" max="4" width="67.109375" customWidth="1"/>
    <col min="5" max="5" width="24.44140625" style="16" customWidth="1"/>
    <col min="6" max="6" width="23.6640625" style="7" customWidth="1"/>
    <col min="7" max="7" width="15.44140625" bestFit="1" customWidth="1"/>
    <col min="8" max="251" width="11.44140625"/>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262" max="507" width="11.44140625"/>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518" max="763" width="11.44140625"/>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774" max="1019" width="11.44140625"/>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030" max="1275" width="11.44140625"/>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286" max="1531" width="11.44140625"/>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542" max="1787" width="11.44140625"/>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1798" max="2043" width="11.44140625"/>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054" max="2299" width="11.44140625"/>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310" max="2555" width="11.44140625"/>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566" max="2811" width="11.44140625"/>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2822" max="3067" width="11.44140625"/>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078" max="3323" width="11.44140625"/>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334" max="3579" width="11.44140625"/>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590" max="3835" width="11.44140625"/>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3846" max="4091" width="11.44140625"/>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102" max="4347" width="11.44140625"/>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358" max="4603" width="11.44140625"/>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614" max="4859" width="11.44140625"/>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4870" max="5115" width="11.44140625"/>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126" max="5371" width="11.44140625"/>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382" max="5627" width="11.44140625"/>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638" max="5883" width="11.44140625"/>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5894" max="6139" width="11.44140625"/>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150" max="6395" width="11.44140625"/>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406" max="6651" width="11.44140625"/>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662" max="6907" width="11.44140625"/>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6918" max="7163" width="11.44140625"/>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174" max="7419" width="11.44140625"/>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430" max="7675" width="11.44140625"/>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686" max="7931" width="11.44140625"/>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7942" max="8187" width="11.44140625"/>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198" max="8443" width="11.44140625"/>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454" max="8699" width="11.44140625"/>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710" max="8955" width="11.44140625"/>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8966" max="9211" width="11.44140625"/>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222" max="9467" width="11.44140625"/>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478" max="9723" width="11.44140625"/>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734" max="9979" width="11.44140625"/>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9990" max="10235" width="11.44140625"/>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246" max="10491" width="11.44140625"/>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502" max="10747" width="11.44140625"/>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0758" max="11003" width="11.44140625"/>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014" max="11259" width="11.44140625"/>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270" max="11515" width="11.44140625"/>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526" max="11771" width="11.44140625"/>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1782" max="12027" width="11.44140625"/>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038" max="12283" width="11.44140625"/>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294" max="12539" width="11.44140625"/>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550" max="12795" width="11.44140625"/>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2806" max="13051" width="11.44140625"/>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062" max="13307" width="11.44140625"/>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318" max="13563" width="11.44140625"/>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574" max="13819" width="11.44140625"/>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3830" max="14075" width="11.44140625"/>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086" max="14331" width="11.44140625"/>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342" max="14587" width="11.44140625"/>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598" max="14843" width="11.44140625"/>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4854" max="15099" width="11.44140625"/>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110" max="15355" width="11.44140625"/>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366" max="15611" width="11.44140625"/>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622" max="15867" width="11.44140625"/>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5878" max="16123" width="11.44140625"/>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 min="16134" max="16384" width="11.44140625"/>
  </cols>
  <sheetData>
    <row r="1" spans="1:7" x14ac:dyDescent="0.3">
      <c r="A1" s="1" t="s">
        <v>0</v>
      </c>
      <c r="B1" s="1"/>
      <c r="C1" s="1"/>
      <c r="D1" s="1"/>
      <c r="E1" s="15"/>
      <c r="F1" s="1"/>
    </row>
    <row r="2" spans="1:7" x14ac:dyDescent="0.3">
      <c r="A2" s="1" t="s">
        <v>9</v>
      </c>
      <c r="B2" s="1"/>
      <c r="C2" s="1"/>
      <c r="D2" s="1"/>
      <c r="E2" s="15"/>
      <c r="F2" s="1"/>
    </row>
    <row r="3" spans="1:7" x14ac:dyDescent="0.3">
      <c r="A3" s="2" t="s">
        <v>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14</v>
      </c>
      <c r="C8" s="27" t="s">
        <v>12</v>
      </c>
      <c r="D8" s="32" t="s">
        <v>15</v>
      </c>
      <c r="E8" s="28">
        <v>44946</v>
      </c>
      <c r="F8" s="33">
        <v>191552000</v>
      </c>
      <c r="G8" s="31"/>
    </row>
    <row r="9" spans="1:7" x14ac:dyDescent="0.3">
      <c r="A9" s="30">
        <v>2</v>
      </c>
      <c r="B9" s="26" t="s">
        <v>19</v>
      </c>
      <c r="C9" s="27" t="s">
        <v>34</v>
      </c>
      <c r="D9" s="32" t="s">
        <v>35</v>
      </c>
      <c r="E9" s="28">
        <v>44992</v>
      </c>
      <c r="F9" s="33">
        <v>81741814</v>
      </c>
      <c r="G9" s="31"/>
    </row>
    <row r="10" spans="1:7" x14ac:dyDescent="0.3">
      <c r="A10" s="30">
        <v>3</v>
      </c>
      <c r="B10" s="34" t="s">
        <v>20</v>
      </c>
      <c r="C10" s="35" t="s">
        <v>33</v>
      </c>
      <c r="D10" s="36" t="s">
        <v>36</v>
      </c>
      <c r="E10" s="37">
        <v>44994</v>
      </c>
      <c r="F10" s="38">
        <v>19999806</v>
      </c>
      <c r="G10" s="31"/>
    </row>
    <row r="11" spans="1:7" ht="28.8" x14ac:dyDescent="0.3">
      <c r="A11" s="30">
        <v>4</v>
      </c>
      <c r="B11" s="34" t="s">
        <v>21</v>
      </c>
      <c r="C11" s="35" t="s">
        <v>37</v>
      </c>
      <c r="D11" s="36" t="s">
        <v>38</v>
      </c>
      <c r="E11" s="37">
        <v>44994</v>
      </c>
      <c r="F11" s="38">
        <v>2025145951</v>
      </c>
      <c r="G11" s="31"/>
    </row>
    <row r="12" spans="1:7" ht="28.8" x14ac:dyDescent="0.3">
      <c r="A12" s="30">
        <v>5</v>
      </c>
      <c r="B12" s="34" t="s">
        <v>22</v>
      </c>
      <c r="C12" s="35" t="s">
        <v>39</v>
      </c>
      <c r="D12" s="36" t="s">
        <v>40</v>
      </c>
      <c r="E12" s="37">
        <v>44995</v>
      </c>
      <c r="F12" s="38">
        <v>1062524820</v>
      </c>
      <c r="G12" s="31"/>
    </row>
    <row r="13" spans="1:7" x14ac:dyDescent="0.3">
      <c r="A13" s="30">
        <v>6</v>
      </c>
      <c r="B13" s="34" t="s">
        <v>23</v>
      </c>
      <c r="C13" s="35" t="s">
        <v>41</v>
      </c>
      <c r="D13" s="36" t="s">
        <v>42</v>
      </c>
      <c r="E13" s="37">
        <v>44995</v>
      </c>
      <c r="F13" s="38">
        <v>536295652</v>
      </c>
      <c r="G13" s="31"/>
    </row>
    <row r="14" spans="1:7" ht="28.8" x14ac:dyDescent="0.3">
      <c r="A14" s="30">
        <v>7</v>
      </c>
      <c r="B14" s="34" t="s">
        <v>24</v>
      </c>
      <c r="C14" s="35" t="s">
        <v>43</v>
      </c>
      <c r="D14" s="36" t="s">
        <v>44</v>
      </c>
      <c r="E14" s="37">
        <v>44995</v>
      </c>
      <c r="F14" s="38">
        <v>7192123272</v>
      </c>
      <c r="G14" s="31"/>
    </row>
    <row r="15" spans="1:7" ht="28.8" x14ac:dyDescent="0.3">
      <c r="A15" s="30">
        <v>8</v>
      </c>
      <c r="B15" s="34" t="s">
        <v>25</v>
      </c>
      <c r="C15" s="35" t="s">
        <v>45</v>
      </c>
      <c r="D15" s="36" t="s">
        <v>46</v>
      </c>
      <c r="E15" s="37">
        <v>44999</v>
      </c>
      <c r="F15" s="38">
        <v>1839108705</v>
      </c>
      <c r="G15" s="31"/>
    </row>
    <row r="16" spans="1:7" ht="28.8" x14ac:dyDescent="0.3">
      <c r="A16" s="30">
        <v>9</v>
      </c>
      <c r="B16" s="34" t="s">
        <v>26</v>
      </c>
      <c r="C16" s="35" t="s">
        <v>47</v>
      </c>
      <c r="D16" s="36" t="s">
        <v>48</v>
      </c>
      <c r="E16" s="37">
        <v>44999</v>
      </c>
      <c r="F16" s="38">
        <v>24140460702</v>
      </c>
      <c r="G16" s="31"/>
    </row>
    <row r="17" spans="1:7" x14ac:dyDescent="0.3">
      <c r="A17" s="30">
        <v>10</v>
      </c>
      <c r="B17" s="34" t="s">
        <v>27</v>
      </c>
      <c r="C17" s="35" t="s">
        <v>49</v>
      </c>
      <c r="D17" s="36" t="s">
        <v>50</v>
      </c>
      <c r="E17" s="37">
        <v>45001</v>
      </c>
      <c r="F17" s="38">
        <v>243538817</v>
      </c>
      <c r="G17" s="31"/>
    </row>
    <row r="18" spans="1:7" ht="28.8" x14ac:dyDescent="0.3">
      <c r="A18" s="30">
        <v>11</v>
      </c>
      <c r="B18" s="34" t="s">
        <v>28</v>
      </c>
      <c r="C18" s="35" t="s">
        <v>51</v>
      </c>
      <c r="D18" s="36" t="s">
        <v>52</v>
      </c>
      <c r="E18" s="37">
        <v>45002</v>
      </c>
      <c r="F18" s="38">
        <v>2879979180</v>
      </c>
      <c r="G18" s="31"/>
    </row>
    <row r="19" spans="1:7" ht="28.8" x14ac:dyDescent="0.3">
      <c r="A19" s="30">
        <v>12</v>
      </c>
      <c r="B19" s="34" t="s">
        <v>29</v>
      </c>
      <c r="C19" s="35" t="s">
        <v>53</v>
      </c>
      <c r="D19" s="36" t="s">
        <v>54</v>
      </c>
      <c r="E19" s="37">
        <v>45002</v>
      </c>
      <c r="F19" s="38">
        <v>9638325921</v>
      </c>
      <c r="G19" s="31"/>
    </row>
    <row r="20" spans="1:7" ht="28.8" x14ac:dyDescent="0.3">
      <c r="A20" s="30">
        <v>13</v>
      </c>
      <c r="B20" s="34" t="s">
        <v>30</v>
      </c>
      <c r="C20" s="35" t="s">
        <v>55</v>
      </c>
      <c r="D20" s="36" t="s">
        <v>56</v>
      </c>
      <c r="E20" s="37">
        <v>45002</v>
      </c>
      <c r="F20" s="38">
        <v>87998178902</v>
      </c>
      <c r="G20" s="31"/>
    </row>
    <row r="21" spans="1:7" ht="28.8" x14ac:dyDescent="0.3">
      <c r="A21" s="30">
        <v>14</v>
      </c>
      <c r="B21" s="34" t="s">
        <v>31</v>
      </c>
      <c r="C21" s="35" t="s">
        <v>57</v>
      </c>
      <c r="D21" s="36" t="s">
        <v>58</v>
      </c>
      <c r="E21" s="37">
        <v>45014</v>
      </c>
      <c r="F21" s="38">
        <v>1354905492</v>
      </c>
      <c r="G21" s="31"/>
    </row>
    <row r="22" spans="1:7" ht="28.8" x14ac:dyDescent="0.3">
      <c r="A22" s="30">
        <v>15</v>
      </c>
      <c r="B22" s="34" t="s">
        <v>32</v>
      </c>
      <c r="C22" s="35" t="s">
        <v>59</v>
      </c>
      <c r="D22" s="36" t="s">
        <v>60</v>
      </c>
      <c r="E22" s="37">
        <v>45014</v>
      </c>
      <c r="F22" s="38">
        <v>10500897914</v>
      </c>
      <c r="G22" s="31"/>
    </row>
    <row r="23" spans="1:7" ht="43.2" x14ac:dyDescent="0.3">
      <c r="A23" s="30">
        <v>16</v>
      </c>
      <c r="B23" s="26" t="s">
        <v>62</v>
      </c>
      <c r="C23" s="27" t="s">
        <v>68</v>
      </c>
      <c r="D23" s="32" t="s">
        <v>74</v>
      </c>
      <c r="E23" s="28">
        <v>45021</v>
      </c>
      <c r="F23" s="33">
        <v>3148264</v>
      </c>
      <c r="G23" s="31"/>
    </row>
    <row r="24" spans="1:7" ht="43.2" x14ac:dyDescent="0.3">
      <c r="A24" s="30">
        <v>17</v>
      </c>
      <c r="B24" s="34" t="s">
        <v>63</v>
      </c>
      <c r="C24" s="35" t="s">
        <v>69</v>
      </c>
      <c r="D24" s="36" t="s">
        <v>75</v>
      </c>
      <c r="E24" s="37">
        <v>45026</v>
      </c>
      <c r="F24" s="38">
        <v>341838822928</v>
      </c>
      <c r="G24" s="31"/>
    </row>
    <row r="25" spans="1:7" ht="57.6" x14ac:dyDescent="0.3">
      <c r="A25" s="30">
        <v>18</v>
      </c>
      <c r="B25" s="34" t="s">
        <v>64</v>
      </c>
      <c r="C25" s="35" t="s">
        <v>70</v>
      </c>
      <c r="D25" s="36" t="s">
        <v>76</v>
      </c>
      <c r="E25" s="37">
        <v>45036</v>
      </c>
      <c r="F25" s="38">
        <v>22503518459</v>
      </c>
      <c r="G25" s="31"/>
    </row>
    <row r="26" spans="1:7" ht="43.2" x14ac:dyDescent="0.3">
      <c r="A26" s="30">
        <v>19</v>
      </c>
      <c r="B26" s="34" t="s">
        <v>65</v>
      </c>
      <c r="C26" s="35" t="s">
        <v>71</v>
      </c>
      <c r="D26" s="36" t="s">
        <v>77</v>
      </c>
      <c r="E26" s="37">
        <v>45040</v>
      </c>
      <c r="F26" s="38">
        <v>477834784322</v>
      </c>
      <c r="G26" s="31"/>
    </row>
    <row r="27" spans="1:7" ht="57.6" x14ac:dyDescent="0.3">
      <c r="A27" s="30">
        <v>20</v>
      </c>
      <c r="B27" s="34" t="s">
        <v>66</v>
      </c>
      <c r="C27" s="35" t="s">
        <v>72</v>
      </c>
      <c r="D27" s="36" t="s">
        <v>78</v>
      </c>
      <c r="E27" s="37">
        <v>45040</v>
      </c>
      <c r="F27" s="38">
        <v>499589297791</v>
      </c>
      <c r="G27" s="31"/>
    </row>
    <row r="28" spans="1:7" ht="43.2" x14ac:dyDescent="0.3">
      <c r="A28" s="30">
        <v>21</v>
      </c>
      <c r="B28" s="34" t="s">
        <v>67</v>
      </c>
      <c r="C28" s="35" t="s">
        <v>73</v>
      </c>
      <c r="D28" s="36" t="s">
        <v>79</v>
      </c>
      <c r="E28" s="37">
        <v>45041</v>
      </c>
      <c r="F28" s="38">
        <v>6765403</v>
      </c>
      <c r="G28" s="31"/>
    </row>
    <row r="29" spans="1:7" ht="28.8" x14ac:dyDescent="0.3">
      <c r="A29" s="30">
        <v>22</v>
      </c>
      <c r="B29" s="26" t="s">
        <v>80</v>
      </c>
      <c r="C29" s="27" t="s">
        <v>87</v>
      </c>
      <c r="D29" s="32" t="s">
        <v>94</v>
      </c>
      <c r="E29" s="28">
        <v>45050</v>
      </c>
      <c r="F29" s="33">
        <v>1715647773</v>
      </c>
      <c r="G29" s="31"/>
    </row>
    <row r="30" spans="1:7" ht="28.8" x14ac:dyDescent="0.3">
      <c r="A30" s="30">
        <v>23</v>
      </c>
      <c r="B30" s="34" t="s">
        <v>81</v>
      </c>
      <c r="C30" s="35" t="s">
        <v>88</v>
      </c>
      <c r="D30" s="36" t="s">
        <v>95</v>
      </c>
      <c r="E30" s="28">
        <v>45051</v>
      </c>
      <c r="F30" s="38">
        <v>76492546</v>
      </c>
      <c r="G30" s="31"/>
    </row>
    <row r="31" spans="1:7" ht="28.8" x14ac:dyDescent="0.3">
      <c r="A31" s="30">
        <v>24</v>
      </c>
      <c r="B31" s="34" t="s">
        <v>82</v>
      </c>
      <c r="C31" s="35" t="s">
        <v>89</v>
      </c>
      <c r="D31" s="36" t="s">
        <v>96</v>
      </c>
      <c r="E31" s="28">
        <v>45051</v>
      </c>
      <c r="F31" s="38">
        <v>5961900</v>
      </c>
      <c r="G31" s="31"/>
    </row>
    <row r="32" spans="1:7" ht="43.2" x14ac:dyDescent="0.3">
      <c r="A32" s="30">
        <v>25</v>
      </c>
      <c r="B32" s="34" t="s">
        <v>83</v>
      </c>
      <c r="C32" s="35" t="s">
        <v>90</v>
      </c>
      <c r="D32" s="36" t="s">
        <v>97</v>
      </c>
      <c r="E32" s="28">
        <v>45057</v>
      </c>
      <c r="F32" s="38">
        <v>28384241814</v>
      </c>
      <c r="G32" s="31"/>
    </row>
    <row r="33" spans="1:7" x14ac:dyDescent="0.3">
      <c r="A33" s="30">
        <v>26</v>
      </c>
      <c r="B33" s="34" t="s">
        <v>84</v>
      </c>
      <c r="C33" s="35" t="s">
        <v>91</v>
      </c>
      <c r="D33" s="36" t="s">
        <v>98</v>
      </c>
      <c r="E33" s="28">
        <v>45058</v>
      </c>
      <c r="F33" s="38">
        <v>39948300</v>
      </c>
      <c r="G33" s="31"/>
    </row>
    <row r="34" spans="1:7" ht="43.2" x14ac:dyDescent="0.3">
      <c r="A34" s="30">
        <v>27</v>
      </c>
      <c r="B34" s="34" t="s">
        <v>85</v>
      </c>
      <c r="C34" s="35" t="s">
        <v>92</v>
      </c>
      <c r="D34" s="36" t="s">
        <v>99</v>
      </c>
      <c r="E34" s="28">
        <v>45062</v>
      </c>
      <c r="F34" s="38">
        <v>31529824</v>
      </c>
      <c r="G34" s="31"/>
    </row>
    <row r="35" spans="1:7" ht="72" x14ac:dyDescent="0.3">
      <c r="A35" s="30">
        <v>28</v>
      </c>
      <c r="B35" s="34" t="s">
        <v>86</v>
      </c>
      <c r="C35" s="35" t="s">
        <v>93</v>
      </c>
      <c r="D35" s="36" t="s">
        <v>100</v>
      </c>
      <c r="E35" s="28">
        <v>45064</v>
      </c>
      <c r="F35" s="38">
        <v>1922439387</v>
      </c>
      <c r="G35" s="31"/>
    </row>
    <row r="36" spans="1:7" x14ac:dyDescent="0.3">
      <c r="A36" s="30">
        <v>29</v>
      </c>
      <c r="B36" s="26" t="s">
        <v>102</v>
      </c>
      <c r="C36" s="27" t="s">
        <v>107</v>
      </c>
      <c r="D36" s="32" t="s">
        <v>112</v>
      </c>
      <c r="E36" s="28">
        <v>45079</v>
      </c>
      <c r="F36" s="33">
        <v>414127021</v>
      </c>
      <c r="G36" s="31"/>
    </row>
    <row r="37" spans="1:7" ht="72" x14ac:dyDescent="0.3">
      <c r="A37" s="30">
        <v>30</v>
      </c>
      <c r="B37" s="34" t="s">
        <v>103</v>
      </c>
      <c r="C37" s="35" t="s">
        <v>108</v>
      </c>
      <c r="D37" s="36" t="s">
        <v>113</v>
      </c>
      <c r="E37" s="28">
        <v>45084</v>
      </c>
      <c r="F37" s="38">
        <v>377208306</v>
      </c>
      <c r="G37" s="31"/>
    </row>
    <row r="38" spans="1:7" ht="28.8" x14ac:dyDescent="0.3">
      <c r="A38" s="30">
        <v>31</v>
      </c>
      <c r="B38" s="34" t="s">
        <v>104</v>
      </c>
      <c r="C38" s="35" t="s">
        <v>109</v>
      </c>
      <c r="D38" s="36" t="s">
        <v>114</v>
      </c>
      <c r="E38" s="28">
        <v>45084</v>
      </c>
      <c r="F38" s="38">
        <v>470264000</v>
      </c>
      <c r="G38" s="31"/>
    </row>
    <row r="39" spans="1:7" ht="28.8" x14ac:dyDescent="0.3">
      <c r="A39" s="30">
        <v>32</v>
      </c>
      <c r="B39" s="34" t="s">
        <v>105</v>
      </c>
      <c r="C39" s="35" t="s">
        <v>110</v>
      </c>
      <c r="D39" s="36" t="s">
        <v>115</v>
      </c>
      <c r="E39" s="28">
        <v>45090</v>
      </c>
      <c r="F39" s="38">
        <v>61724769</v>
      </c>
      <c r="G39" s="31"/>
    </row>
    <row r="40" spans="1:7" ht="28.8" x14ac:dyDescent="0.3">
      <c r="A40" s="30">
        <v>33</v>
      </c>
      <c r="B40" s="34" t="s">
        <v>106</v>
      </c>
      <c r="C40" s="35" t="s">
        <v>111</v>
      </c>
      <c r="D40" s="36" t="s">
        <v>116</v>
      </c>
      <c r="E40" s="28">
        <v>45104</v>
      </c>
      <c r="F40" s="38">
        <v>395234668</v>
      </c>
      <c r="G40" s="31"/>
    </row>
    <row r="41" spans="1:7" ht="57.6" x14ac:dyDescent="0.3">
      <c r="A41" s="30">
        <v>34</v>
      </c>
      <c r="B41" s="26" t="s">
        <v>118</v>
      </c>
      <c r="C41" s="27" t="s">
        <v>120</v>
      </c>
      <c r="D41" s="32" t="s">
        <v>122</v>
      </c>
      <c r="E41" s="28">
        <v>45135</v>
      </c>
      <c r="F41" s="33">
        <v>26413119467</v>
      </c>
      <c r="G41" s="31"/>
    </row>
    <row r="42" spans="1:7" ht="57.6" x14ac:dyDescent="0.3">
      <c r="A42" s="30">
        <v>35</v>
      </c>
      <c r="B42" s="34" t="s">
        <v>119</v>
      </c>
      <c r="C42" s="35" t="s">
        <v>121</v>
      </c>
      <c r="D42" s="36" t="s">
        <v>123</v>
      </c>
      <c r="E42" s="28">
        <v>45138</v>
      </c>
      <c r="F42" s="38">
        <v>559061286</v>
      </c>
      <c r="G42" s="31"/>
    </row>
    <row r="43" spans="1:7" ht="43.2" x14ac:dyDescent="0.3">
      <c r="A43" s="30">
        <v>36</v>
      </c>
      <c r="B43" s="26" t="s">
        <v>125</v>
      </c>
      <c r="C43" s="27" t="s">
        <v>126</v>
      </c>
      <c r="D43" s="32" t="s">
        <v>137</v>
      </c>
      <c r="E43" s="28">
        <v>45140</v>
      </c>
      <c r="F43" s="33">
        <v>255754390</v>
      </c>
      <c r="G43" s="31"/>
    </row>
    <row r="44" spans="1:7" ht="57.6" x14ac:dyDescent="0.3">
      <c r="A44" s="30">
        <v>37</v>
      </c>
      <c r="B44" s="34" t="s">
        <v>127</v>
      </c>
      <c r="C44" s="35" t="s">
        <v>128</v>
      </c>
      <c r="D44" s="36" t="s">
        <v>138</v>
      </c>
      <c r="E44" s="28">
        <v>45147</v>
      </c>
      <c r="F44" s="38">
        <v>999990697</v>
      </c>
      <c r="G44" s="31"/>
    </row>
    <row r="45" spans="1:7" ht="43.2" x14ac:dyDescent="0.3">
      <c r="A45" s="30">
        <v>38</v>
      </c>
      <c r="B45" s="34" t="s">
        <v>129</v>
      </c>
      <c r="C45" s="35" t="s">
        <v>130</v>
      </c>
      <c r="D45" s="36" t="s">
        <v>139</v>
      </c>
      <c r="E45" s="28">
        <v>45149</v>
      </c>
      <c r="F45" s="38">
        <v>17402277</v>
      </c>
      <c r="G45" s="31"/>
    </row>
    <row r="46" spans="1:7" ht="43.2" x14ac:dyDescent="0.3">
      <c r="A46" s="30">
        <v>39</v>
      </c>
      <c r="B46" s="34" t="s">
        <v>131</v>
      </c>
      <c r="C46" s="35" t="s">
        <v>132</v>
      </c>
      <c r="D46" s="36" t="s">
        <v>140</v>
      </c>
      <c r="E46" s="28">
        <v>45153</v>
      </c>
      <c r="F46" s="38">
        <v>1905534554</v>
      </c>
      <c r="G46" s="31"/>
    </row>
    <row r="47" spans="1:7" ht="28.8" x14ac:dyDescent="0.3">
      <c r="A47" s="30">
        <v>40</v>
      </c>
      <c r="B47" s="34" t="s">
        <v>133</v>
      </c>
      <c r="C47" s="35" t="s">
        <v>134</v>
      </c>
      <c r="D47" s="36" t="s">
        <v>141</v>
      </c>
      <c r="E47" s="28">
        <v>45154</v>
      </c>
      <c r="F47" s="38">
        <v>11948084</v>
      </c>
      <c r="G47" s="31"/>
    </row>
    <row r="48" spans="1:7" ht="72" x14ac:dyDescent="0.3">
      <c r="A48" s="30">
        <v>41</v>
      </c>
      <c r="B48" s="34" t="s">
        <v>135</v>
      </c>
      <c r="C48" s="35" t="s">
        <v>136</v>
      </c>
      <c r="D48" s="36" t="s">
        <v>142</v>
      </c>
      <c r="E48" s="28">
        <v>45161</v>
      </c>
      <c r="F48" s="38">
        <v>49942494</v>
      </c>
      <c r="G48" s="31"/>
    </row>
    <row r="49" spans="1:7" ht="72" x14ac:dyDescent="0.3">
      <c r="A49" s="30">
        <v>42</v>
      </c>
      <c r="B49" s="26" t="s">
        <v>145</v>
      </c>
      <c r="C49" s="27" t="s">
        <v>146</v>
      </c>
      <c r="D49" s="32" t="s">
        <v>147</v>
      </c>
      <c r="E49" s="28">
        <v>45183</v>
      </c>
      <c r="F49" s="33">
        <v>555669243</v>
      </c>
      <c r="G49" s="31"/>
    </row>
    <row r="50" spans="1:7" ht="57.6" x14ac:dyDescent="0.3">
      <c r="A50" s="30">
        <v>43</v>
      </c>
      <c r="B50" s="26" t="s">
        <v>149</v>
      </c>
      <c r="C50" s="27" t="s">
        <v>150</v>
      </c>
      <c r="D50" s="32" t="s">
        <v>155</v>
      </c>
      <c r="E50" s="28">
        <v>45204</v>
      </c>
      <c r="F50" s="33">
        <v>2119667805</v>
      </c>
      <c r="G50" s="31"/>
    </row>
    <row r="51" spans="1:7" ht="28.8" x14ac:dyDescent="0.3">
      <c r="A51" s="30">
        <v>44</v>
      </c>
      <c r="B51" s="34" t="s">
        <v>151</v>
      </c>
      <c r="C51" s="35" t="s">
        <v>152</v>
      </c>
      <c r="D51" s="36" t="s">
        <v>156</v>
      </c>
      <c r="E51" s="37">
        <v>45217</v>
      </c>
      <c r="F51" s="38">
        <v>10710000</v>
      </c>
      <c r="G51" s="31"/>
    </row>
    <row r="52" spans="1:7" ht="43.2" x14ac:dyDescent="0.3">
      <c r="A52" s="30">
        <v>45</v>
      </c>
      <c r="B52" s="34" t="s">
        <v>153</v>
      </c>
      <c r="C52" s="35" t="s">
        <v>154</v>
      </c>
      <c r="D52" s="36" t="s">
        <v>157</v>
      </c>
      <c r="E52" s="37">
        <v>45226</v>
      </c>
      <c r="F52" s="38">
        <v>1103185073</v>
      </c>
      <c r="G52" s="31"/>
    </row>
    <row r="53" spans="1:7" ht="57.6" x14ac:dyDescent="0.3">
      <c r="A53" s="30">
        <v>46</v>
      </c>
      <c r="B53" s="26" t="s">
        <v>158</v>
      </c>
      <c r="C53" s="27" t="s">
        <v>159</v>
      </c>
      <c r="D53" s="32" t="s">
        <v>160</v>
      </c>
      <c r="E53" s="28">
        <v>45238</v>
      </c>
      <c r="F53" s="33">
        <v>5758862804</v>
      </c>
      <c r="G53" s="31"/>
    </row>
    <row r="54" spans="1:7" x14ac:dyDescent="0.3">
      <c r="A54" s="30">
        <v>47</v>
      </c>
      <c r="B54" s="34" t="s">
        <v>161</v>
      </c>
      <c r="C54" s="35" t="s">
        <v>162</v>
      </c>
      <c r="D54" s="36" t="s">
        <v>163</v>
      </c>
      <c r="E54" s="37">
        <v>45246</v>
      </c>
      <c r="F54" s="38">
        <v>50364370</v>
      </c>
      <c r="G54" s="31"/>
    </row>
    <row r="55" spans="1:7" ht="28.8" x14ac:dyDescent="0.3">
      <c r="A55" s="30">
        <v>48</v>
      </c>
      <c r="B55" s="34" t="s">
        <v>164</v>
      </c>
      <c r="C55" s="35" t="s">
        <v>165</v>
      </c>
      <c r="D55" s="36" t="s">
        <v>163</v>
      </c>
      <c r="E55" s="37">
        <v>45251</v>
      </c>
      <c r="F55" s="38">
        <v>7986825</v>
      </c>
      <c r="G55" s="31"/>
    </row>
    <row r="56" spans="1:7" ht="129.6" x14ac:dyDescent="0.3">
      <c r="A56" s="30">
        <v>49</v>
      </c>
      <c r="B56" s="34" t="s">
        <v>166</v>
      </c>
      <c r="C56" s="35" t="s">
        <v>167</v>
      </c>
      <c r="D56" s="36" t="s">
        <v>168</v>
      </c>
      <c r="E56" s="37">
        <v>45252</v>
      </c>
      <c r="F56" s="38" t="s">
        <v>169</v>
      </c>
      <c r="G56" s="31">
        <f>385101884884+556028077752+446445908445</f>
        <v>1387575871081</v>
      </c>
    </row>
    <row r="57" spans="1:7" ht="28.8" x14ac:dyDescent="0.3">
      <c r="A57" s="30">
        <v>50</v>
      </c>
      <c r="B57" s="34" t="s">
        <v>170</v>
      </c>
      <c r="C57" s="35" t="s">
        <v>171</v>
      </c>
      <c r="D57" s="36" t="s">
        <v>172</v>
      </c>
      <c r="E57" s="37">
        <v>45258</v>
      </c>
      <c r="F57" s="38" t="s">
        <v>173</v>
      </c>
      <c r="G57" s="31">
        <f>1329794060+1882350000</f>
        <v>3212144060</v>
      </c>
    </row>
    <row r="58" spans="1:7" ht="43.2" x14ac:dyDescent="0.3">
      <c r="A58" s="30">
        <v>51</v>
      </c>
      <c r="B58" s="26" t="s">
        <v>176</v>
      </c>
      <c r="C58" s="27" t="s">
        <v>207</v>
      </c>
      <c r="D58" s="32" t="s">
        <v>238</v>
      </c>
      <c r="E58" s="28">
        <v>45266</v>
      </c>
      <c r="F58" s="33">
        <v>9499800724</v>
      </c>
      <c r="G58" s="31"/>
    </row>
    <row r="59" spans="1:7" ht="28.8" x14ac:dyDescent="0.3">
      <c r="A59" s="30">
        <v>52</v>
      </c>
      <c r="B59" s="34" t="s">
        <v>177</v>
      </c>
      <c r="C59" s="35" t="s">
        <v>208</v>
      </c>
      <c r="D59" s="36" t="s">
        <v>239</v>
      </c>
      <c r="E59" s="28">
        <v>45266</v>
      </c>
      <c r="F59" s="38">
        <v>349510140</v>
      </c>
      <c r="G59" s="31"/>
    </row>
    <row r="60" spans="1:7" ht="57.6" x14ac:dyDescent="0.3">
      <c r="A60" s="30">
        <v>53</v>
      </c>
      <c r="B60" s="34" t="s">
        <v>178</v>
      </c>
      <c r="C60" s="35" t="s">
        <v>209</v>
      </c>
      <c r="D60" s="36" t="s">
        <v>240</v>
      </c>
      <c r="E60" s="28">
        <v>45272</v>
      </c>
      <c r="F60" s="38">
        <v>619959912</v>
      </c>
      <c r="G60" s="31"/>
    </row>
    <row r="61" spans="1:7" ht="57.6" x14ac:dyDescent="0.3">
      <c r="A61" s="30">
        <v>54</v>
      </c>
      <c r="B61" s="34" t="s">
        <v>179</v>
      </c>
      <c r="C61" s="35" t="s">
        <v>210</v>
      </c>
      <c r="D61" s="36" t="s">
        <v>241</v>
      </c>
      <c r="E61" s="28">
        <v>45274</v>
      </c>
      <c r="F61" s="38">
        <v>529532194524</v>
      </c>
      <c r="G61" s="31"/>
    </row>
    <row r="62" spans="1:7" ht="43.2" x14ac:dyDescent="0.3">
      <c r="A62" s="30">
        <v>55</v>
      </c>
      <c r="B62" s="34" t="s">
        <v>180</v>
      </c>
      <c r="C62" s="35" t="s">
        <v>211</v>
      </c>
      <c r="D62" s="36" t="s">
        <v>242</v>
      </c>
      <c r="E62" s="28">
        <v>45274</v>
      </c>
      <c r="F62" s="38">
        <v>1999925874</v>
      </c>
      <c r="G62" s="31"/>
    </row>
    <row r="63" spans="1:7" ht="43.2" x14ac:dyDescent="0.3">
      <c r="A63" s="30">
        <v>56</v>
      </c>
      <c r="B63" s="34" t="s">
        <v>181</v>
      </c>
      <c r="C63" s="35" t="s">
        <v>212</v>
      </c>
      <c r="D63" s="36" t="s">
        <v>243</v>
      </c>
      <c r="E63" s="28">
        <v>45275</v>
      </c>
      <c r="F63" s="38">
        <v>25500000000</v>
      </c>
      <c r="G63" s="31"/>
    </row>
    <row r="64" spans="1:7" ht="43.2" x14ac:dyDescent="0.3">
      <c r="A64" s="30">
        <v>57</v>
      </c>
      <c r="B64" s="34" t="s">
        <v>182</v>
      </c>
      <c r="C64" s="35" t="s">
        <v>213</v>
      </c>
      <c r="D64" s="36" t="s">
        <v>244</v>
      </c>
      <c r="E64" s="28">
        <v>45275</v>
      </c>
      <c r="F64" s="38">
        <v>29979386861</v>
      </c>
      <c r="G64" s="31"/>
    </row>
    <row r="65" spans="1:7" ht="57.6" x14ac:dyDescent="0.3">
      <c r="A65" s="30">
        <v>58</v>
      </c>
      <c r="B65" s="34" t="s">
        <v>183</v>
      </c>
      <c r="C65" s="35" t="s">
        <v>214</v>
      </c>
      <c r="D65" s="36" t="s">
        <v>245</v>
      </c>
      <c r="E65" s="28">
        <v>45275</v>
      </c>
      <c r="F65" s="38">
        <v>41267757565</v>
      </c>
      <c r="G65" s="31"/>
    </row>
    <row r="66" spans="1:7" ht="28.8" x14ac:dyDescent="0.3">
      <c r="A66" s="30">
        <v>59</v>
      </c>
      <c r="B66" s="34" t="s">
        <v>184</v>
      </c>
      <c r="C66" s="35" t="s">
        <v>215</v>
      </c>
      <c r="D66" s="36" t="s">
        <v>246</v>
      </c>
      <c r="E66" s="28">
        <v>45278</v>
      </c>
      <c r="F66" s="38">
        <v>43271765891</v>
      </c>
      <c r="G66" s="31"/>
    </row>
    <row r="67" spans="1:7" ht="43.2" x14ac:dyDescent="0.3">
      <c r="A67" s="30">
        <v>60</v>
      </c>
      <c r="B67" s="34" t="s">
        <v>185</v>
      </c>
      <c r="C67" s="35" t="s">
        <v>216</v>
      </c>
      <c r="D67" s="36" t="s">
        <v>247</v>
      </c>
      <c r="E67" s="28">
        <v>45278</v>
      </c>
      <c r="F67" s="38">
        <v>26620000000</v>
      </c>
      <c r="G67" s="31"/>
    </row>
    <row r="68" spans="1:7" ht="57.6" x14ac:dyDescent="0.3">
      <c r="A68" s="30">
        <v>61</v>
      </c>
      <c r="B68" s="34" t="s">
        <v>186</v>
      </c>
      <c r="C68" s="35" t="s">
        <v>217</v>
      </c>
      <c r="D68" s="36" t="s">
        <v>248</v>
      </c>
      <c r="E68" s="28">
        <v>45278</v>
      </c>
      <c r="F68" s="38">
        <v>535500000</v>
      </c>
      <c r="G68" s="31"/>
    </row>
    <row r="69" spans="1:7" ht="28.8" x14ac:dyDescent="0.3">
      <c r="A69" s="30">
        <v>62</v>
      </c>
      <c r="B69" s="34" t="s">
        <v>187</v>
      </c>
      <c r="C69" s="35" t="s">
        <v>218</v>
      </c>
      <c r="D69" s="36" t="s">
        <v>249</v>
      </c>
      <c r="E69" s="28">
        <v>45278</v>
      </c>
      <c r="F69" s="38">
        <v>200000000</v>
      </c>
      <c r="G69" s="31"/>
    </row>
    <row r="70" spans="1:7" ht="57.6" x14ac:dyDescent="0.3">
      <c r="A70" s="30">
        <v>63</v>
      </c>
      <c r="B70" s="34" t="s">
        <v>188</v>
      </c>
      <c r="C70" s="35" t="s">
        <v>219</v>
      </c>
      <c r="D70" s="36" t="s">
        <v>250</v>
      </c>
      <c r="E70" s="28">
        <v>45279</v>
      </c>
      <c r="F70" s="38">
        <v>26500000000</v>
      </c>
      <c r="G70" s="31"/>
    </row>
    <row r="71" spans="1:7" ht="28.8" x14ac:dyDescent="0.3">
      <c r="A71" s="30">
        <v>64</v>
      </c>
      <c r="B71" s="34" t="s">
        <v>189</v>
      </c>
      <c r="C71" s="35" t="s">
        <v>220</v>
      </c>
      <c r="D71" s="36" t="s">
        <v>251</v>
      </c>
      <c r="E71" s="28">
        <v>45279</v>
      </c>
      <c r="F71" s="38">
        <v>56855000000</v>
      </c>
      <c r="G71" s="31"/>
    </row>
    <row r="72" spans="1:7" ht="28.8" x14ac:dyDescent="0.3">
      <c r="A72" s="30">
        <v>65</v>
      </c>
      <c r="B72" s="34" t="s">
        <v>190</v>
      </c>
      <c r="C72" s="35" t="s">
        <v>221</v>
      </c>
      <c r="D72" s="36" t="s">
        <v>252</v>
      </c>
      <c r="E72" s="28">
        <v>45280</v>
      </c>
      <c r="F72" s="38">
        <v>8960427072</v>
      </c>
      <c r="G72" s="31"/>
    </row>
    <row r="73" spans="1:7" ht="28.8" x14ac:dyDescent="0.3">
      <c r="A73" s="30">
        <v>66</v>
      </c>
      <c r="B73" s="34" t="s">
        <v>191</v>
      </c>
      <c r="C73" s="35" t="s">
        <v>222</v>
      </c>
      <c r="D73" s="36" t="s">
        <v>253</v>
      </c>
      <c r="E73" s="28">
        <v>45280</v>
      </c>
      <c r="F73" s="38">
        <v>160627461799</v>
      </c>
      <c r="G73" s="31"/>
    </row>
    <row r="74" spans="1:7" ht="115.2" x14ac:dyDescent="0.3">
      <c r="A74" s="30">
        <v>67</v>
      </c>
      <c r="B74" s="34" t="s">
        <v>192</v>
      </c>
      <c r="C74" s="35" t="s">
        <v>223</v>
      </c>
      <c r="D74" s="36" t="s">
        <v>254</v>
      </c>
      <c r="E74" s="28">
        <v>45280</v>
      </c>
      <c r="F74" s="38" t="s">
        <v>255</v>
      </c>
      <c r="G74" s="42">
        <f>11192188083+7228469897+9929469124+7503645904</f>
        <v>35853773008</v>
      </c>
    </row>
    <row r="75" spans="1:7" ht="28.8" x14ac:dyDescent="0.3">
      <c r="A75" s="30">
        <v>68</v>
      </c>
      <c r="B75" s="34" t="s">
        <v>193</v>
      </c>
      <c r="C75" s="35" t="s">
        <v>224</v>
      </c>
      <c r="D75" s="36" t="s">
        <v>256</v>
      </c>
      <c r="E75" s="28">
        <v>45280</v>
      </c>
      <c r="F75" s="38">
        <v>15630957236</v>
      </c>
      <c r="G75" s="31"/>
    </row>
    <row r="76" spans="1:7" ht="43.2" x14ac:dyDescent="0.3">
      <c r="A76" s="30">
        <v>69</v>
      </c>
      <c r="B76" s="34" t="s">
        <v>194</v>
      </c>
      <c r="C76" s="35" t="s">
        <v>225</v>
      </c>
      <c r="D76" s="36" t="s">
        <v>257</v>
      </c>
      <c r="E76" s="28">
        <v>45281</v>
      </c>
      <c r="F76" s="38">
        <v>3479877677</v>
      </c>
      <c r="G76" s="31"/>
    </row>
    <row r="77" spans="1:7" ht="72" x14ac:dyDescent="0.3">
      <c r="A77" s="30">
        <v>70</v>
      </c>
      <c r="B77" s="34" t="s">
        <v>195</v>
      </c>
      <c r="C77" s="35" t="s">
        <v>226</v>
      </c>
      <c r="D77" s="36" t="s">
        <v>258</v>
      </c>
      <c r="E77" s="28">
        <v>45281</v>
      </c>
      <c r="F77" s="38">
        <v>56000000000</v>
      </c>
      <c r="G77" s="31"/>
    </row>
    <row r="78" spans="1:7" ht="100.8" x14ac:dyDescent="0.3">
      <c r="A78" s="30">
        <v>71</v>
      </c>
      <c r="B78" s="34" t="s">
        <v>196</v>
      </c>
      <c r="C78" s="35" t="s">
        <v>227</v>
      </c>
      <c r="D78" s="36" t="s">
        <v>259</v>
      </c>
      <c r="E78" s="28">
        <v>45281</v>
      </c>
      <c r="F78" s="38" t="s">
        <v>260</v>
      </c>
      <c r="G78" s="31">
        <f>2258437398+2103382333+1951634392+1951634392</f>
        <v>8265088515</v>
      </c>
    </row>
    <row r="79" spans="1:7" ht="28.8" x14ac:dyDescent="0.3">
      <c r="A79" s="30">
        <v>72</v>
      </c>
      <c r="B79" s="34" t="s">
        <v>197</v>
      </c>
      <c r="C79" s="35" t="s">
        <v>228</v>
      </c>
      <c r="D79" s="36" t="s">
        <v>261</v>
      </c>
      <c r="E79" s="28">
        <v>45281</v>
      </c>
      <c r="F79" s="38">
        <v>14432921113</v>
      </c>
      <c r="G79" s="31"/>
    </row>
    <row r="80" spans="1:7" ht="28.8" x14ac:dyDescent="0.3">
      <c r="A80" s="30">
        <v>73</v>
      </c>
      <c r="B80" s="34" t="s">
        <v>198</v>
      </c>
      <c r="C80" s="35" t="s">
        <v>229</v>
      </c>
      <c r="D80" s="36" t="s">
        <v>262</v>
      </c>
      <c r="E80" s="28">
        <v>45281</v>
      </c>
      <c r="F80" s="38">
        <v>40265583849</v>
      </c>
      <c r="G80" s="31"/>
    </row>
    <row r="81" spans="1:7" ht="57.6" x14ac:dyDescent="0.3">
      <c r="A81" s="30">
        <v>74</v>
      </c>
      <c r="B81" s="34" t="s">
        <v>199</v>
      </c>
      <c r="C81" s="35" t="s">
        <v>230</v>
      </c>
      <c r="D81" s="36" t="s">
        <v>263</v>
      </c>
      <c r="E81" s="28">
        <v>45282</v>
      </c>
      <c r="F81" s="38">
        <v>0</v>
      </c>
      <c r="G81" s="31"/>
    </row>
    <row r="82" spans="1:7" ht="72" x14ac:dyDescent="0.3">
      <c r="A82" s="30">
        <v>75</v>
      </c>
      <c r="B82" s="34" t="s">
        <v>200</v>
      </c>
      <c r="C82" s="35" t="s">
        <v>231</v>
      </c>
      <c r="D82" s="36" t="s">
        <v>264</v>
      </c>
      <c r="E82" s="28">
        <v>45282</v>
      </c>
      <c r="F82" s="38">
        <v>7458766810</v>
      </c>
      <c r="G82" s="31"/>
    </row>
    <row r="83" spans="1:7" ht="28.8" x14ac:dyDescent="0.3">
      <c r="A83" s="30">
        <v>76</v>
      </c>
      <c r="B83" s="34" t="s">
        <v>201</v>
      </c>
      <c r="C83" s="35" t="s">
        <v>232</v>
      </c>
      <c r="D83" s="36" t="s">
        <v>265</v>
      </c>
      <c r="E83" s="28">
        <v>45282</v>
      </c>
      <c r="F83" s="38">
        <v>6462614583</v>
      </c>
      <c r="G83" s="31"/>
    </row>
    <row r="84" spans="1:7" ht="43.2" x14ac:dyDescent="0.3">
      <c r="A84" s="30">
        <v>77</v>
      </c>
      <c r="B84" s="34" t="s">
        <v>202</v>
      </c>
      <c r="C84" s="35" t="s">
        <v>233</v>
      </c>
      <c r="D84" s="36" t="s">
        <v>266</v>
      </c>
      <c r="E84" s="28">
        <v>45282</v>
      </c>
      <c r="F84" s="38">
        <v>4499937297</v>
      </c>
      <c r="G84" s="31"/>
    </row>
    <row r="85" spans="1:7" ht="28.8" x14ac:dyDescent="0.3">
      <c r="A85" s="30">
        <v>78</v>
      </c>
      <c r="B85" s="34" t="s">
        <v>203</v>
      </c>
      <c r="C85" s="35" t="s">
        <v>234</v>
      </c>
      <c r="D85" s="36" t="s">
        <v>267</v>
      </c>
      <c r="E85" s="28">
        <v>45282</v>
      </c>
      <c r="F85" s="38">
        <v>5998884934</v>
      </c>
      <c r="G85" s="31"/>
    </row>
    <row r="86" spans="1:7" ht="72" x14ac:dyDescent="0.3">
      <c r="A86" s="30">
        <v>79</v>
      </c>
      <c r="B86" s="34" t="s">
        <v>204</v>
      </c>
      <c r="C86" s="35" t="s">
        <v>235</v>
      </c>
      <c r="D86" s="36" t="s">
        <v>268</v>
      </c>
      <c r="E86" s="28">
        <v>45282</v>
      </c>
      <c r="F86" s="38">
        <v>4100000000</v>
      </c>
      <c r="G86" s="31"/>
    </row>
    <row r="87" spans="1:7" ht="28.8" x14ac:dyDescent="0.3">
      <c r="A87" s="30">
        <v>80</v>
      </c>
      <c r="B87" s="34" t="s">
        <v>205</v>
      </c>
      <c r="C87" s="35" t="s">
        <v>236</v>
      </c>
      <c r="D87" s="36" t="s">
        <v>269</v>
      </c>
      <c r="E87" s="28">
        <v>45282</v>
      </c>
      <c r="F87" s="38">
        <v>3828083700</v>
      </c>
      <c r="G87" s="31"/>
    </row>
    <row r="88" spans="1:7" ht="100.8" x14ac:dyDescent="0.3">
      <c r="A88" s="30">
        <v>81</v>
      </c>
      <c r="B88" s="34" t="s">
        <v>206</v>
      </c>
      <c r="C88" s="35" t="s">
        <v>237</v>
      </c>
      <c r="D88" s="36" t="s">
        <v>270</v>
      </c>
      <c r="E88" s="28">
        <v>45287</v>
      </c>
      <c r="F88" s="38" t="s">
        <v>271</v>
      </c>
      <c r="G88" s="31">
        <f>46886674135+40601044402+40393010059</f>
        <v>127880728596</v>
      </c>
    </row>
    <row r="89" spans="1:7" ht="15" thickBot="1" x14ac:dyDescent="0.35">
      <c r="A89" s="21"/>
      <c r="B89" s="22"/>
      <c r="C89" s="23"/>
      <c r="D89" s="24"/>
      <c r="E89" s="25"/>
      <c r="F89" s="29"/>
    </row>
    <row r="90" spans="1:7" ht="15" thickTop="1" x14ac:dyDescent="0.3"/>
    <row r="92" spans="1:7" x14ac:dyDescent="0.3">
      <c r="C92" s="11" t="s">
        <v>7</v>
      </c>
      <c r="D92" s="12">
        <f>+COUNT(A8:A89)</f>
        <v>81</v>
      </c>
    </row>
    <row r="94" spans="1:7" s="16" customFormat="1" x14ac:dyDescent="0.3">
      <c r="A94" s="3"/>
      <c r="B94" s="4"/>
      <c r="C94" s="11" t="s">
        <v>8</v>
      </c>
      <c r="D94" s="14">
        <f>SUM(F8:F89)+G56+G57+G88+G78+G74</f>
        <v>4252459058613</v>
      </c>
      <c r="F94" s="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97B4-6847-4BAA-A45E-09364C8B4F5D}">
  <dimension ref="A1:G14"/>
  <sheetViews>
    <sheetView zoomScale="70" zoomScaleNormal="70" workbookViewId="0">
      <selection activeCell="B8" sqref="B8:F8"/>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72" x14ac:dyDescent="0.3">
      <c r="A8" s="30">
        <v>1</v>
      </c>
      <c r="B8" s="26" t="s">
        <v>145</v>
      </c>
      <c r="C8" s="27" t="s">
        <v>146</v>
      </c>
      <c r="D8" s="32" t="s">
        <v>147</v>
      </c>
      <c r="E8" s="28">
        <v>45183</v>
      </c>
      <c r="F8" s="33">
        <v>555669243</v>
      </c>
      <c r="G8" s="31"/>
    </row>
    <row r="9" spans="1:7" ht="15" thickBot="1" x14ac:dyDescent="0.35">
      <c r="A9" s="21"/>
      <c r="B9" s="22"/>
      <c r="C9" s="23"/>
      <c r="D9" s="24"/>
      <c r="E9" s="25"/>
      <c r="F9" s="29"/>
    </row>
    <row r="10" spans="1:7" ht="15" thickTop="1" x14ac:dyDescent="0.3"/>
    <row r="12" spans="1:7" x14ac:dyDescent="0.3">
      <c r="C12" s="11" t="s">
        <v>7</v>
      </c>
      <c r="D12" s="12">
        <f>+COUNT(A8:A9)</f>
        <v>1</v>
      </c>
    </row>
    <row r="14" spans="1:7" s="16" customFormat="1" x14ac:dyDescent="0.3">
      <c r="A14" s="3"/>
      <c r="B14" s="4"/>
      <c r="C14" s="11" t="s">
        <v>8</v>
      </c>
      <c r="D14" s="14">
        <f>SUM(F8:F9)</f>
        <v>555669243</v>
      </c>
      <c r="F14" s="7"/>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C2C4-766A-48DE-9668-BED7E469779E}">
  <dimension ref="A1:G16"/>
  <sheetViews>
    <sheetView zoomScale="70" zoomScaleNormal="70" workbookViewId="0">
      <selection activeCell="B10" sqref="B10"/>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148</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57.6" x14ac:dyDescent="0.3">
      <c r="A8" s="30">
        <v>1</v>
      </c>
      <c r="B8" s="26" t="s">
        <v>149</v>
      </c>
      <c r="C8" s="27" t="s">
        <v>150</v>
      </c>
      <c r="D8" s="32" t="s">
        <v>155</v>
      </c>
      <c r="E8" s="28">
        <v>45204</v>
      </c>
      <c r="F8" s="33">
        <v>2119667805</v>
      </c>
      <c r="G8" s="31"/>
    </row>
    <row r="9" spans="1:7" ht="28.8" x14ac:dyDescent="0.3">
      <c r="A9" s="30">
        <v>2</v>
      </c>
      <c r="B9" s="34" t="s">
        <v>151</v>
      </c>
      <c r="C9" s="35" t="s">
        <v>152</v>
      </c>
      <c r="D9" s="36" t="s">
        <v>156</v>
      </c>
      <c r="E9" s="37">
        <v>45217</v>
      </c>
      <c r="F9" s="38">
        <v>10710000</v>
      </c>
      <c r="G9" s="31"/>
    </row>
    <row r="10" spans="1:7" ht="43.2" x14ac:dyDescent="0.3">
      <c r="A10" s="30">
        <v>3</v>
      </c>
      <c r="B10" s="34" t="s">
        <v>153</v>
      </c>
      <c r="C10" s="35" t="s">
        <v>154</v>
      </c>
      <c r="D10" s="36" t="s">
        <v>157</v>
      </c>
      <c r="E10" s="37">
        <v>45226</v>
      </c>
      <c r="F10" s="38">
        <v>1103185073</v>
      </c>
      <c r="G10" s="31"/>
    </row>
    <row r="11" spans="1:7" ht="15" thickBot="1" x14ac:dyDescent="0.35">
      <c r="A11" s="21"/>
      <c r="B11" s="22"/>
      <c r="C11" s="23"/>
      <c r="D11" s="24"/>
      <c r="E11" s="25"/>
      <c r="F11" s="29"/>
    </row>
    <row r="12" spans="1:7" ht="15" thickTop="1" x14ac:dyDescent="0.3"/>
    <row r="14" spans="1:7" x14ac:dyDescent="0.3">
      <c r="C14" s="11" t="s">
        <v>7</v>
      </c>
      <c r="D14" s="12">
        <f>+COUNT(A8:A11)</f>
        <v>3</v>
      </c>
    </row>
    <row r="16" spans="1:7" s="16" customFormat="1" x14ac:dyDescent="0.3">
      <c r="A16" s="3"/>
      <c r="B16" s="4"/>
      <c r="C16" s="11" t="s">
        <v>8</v>
      </c>
      <c r="D16" s="14">
        <f>SUM(F8:F11)</f>
        <v>3233562878</v>
      </c>
      <c r="F16" s="7"/>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B249-A13C-4F8A-B7D4-42B93A28351E}">
  <dimension ref="A1:G18"/>
  <sheetViews>
    <sheetView zoomScale="70" zoomScaleNormal="70" workbookViewId="0">
      <selection activeCell="A10" sqref="A10"/>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174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57.6" x14ac:dyDescent="0.3">
      <c r="A8" s="30">
        <v>1</v>
      </c>
      <c r="B8" s="26" t="s">
        <v>158</v>
      </c>
      <c r="C8" s="27" t="s">
        <v>159</v>
      </c>
      <c r="D8" s="32" t="s">
        <v>160</v>
      </c>
      <c r="E8" s="28">
        <v>45238</v>
      </c>
      <c r="F8" s="33">
        <v>5758862804</v>
      </c>
      <c r="G8" s="31"/>
    </row>
    <row r="9" spans="1:7" x14ac:dyDescent="0.3">
      <c r="A9" s="30">
        <v>2</v>
      </c>
      <c r="B9" s="34" t="s">
        <v>161</v>
      </c>
      <c r="C9" s="35" t="s">
        <v>162</v>
      </c>
      <c r="D9" s="36" t="s">
        <v>163</v>
      </c>
      <c r="E9" s="37">
        <v>45246</v>
      </c>
      <c r="F9" s="38">
        <v>50364370</v>
      </c>
      <c r="G9" s="31"/>
    </row>
    <row r="10" spans="1:7" ht="28.8" x14ac:dyDescent="0.3">
      <c r="A10" s="30">
        <v>3</v>
      </c>
      <c r="B10" s="34" t="s">
        <v>164</v>
      </c>
      <c r="C10" s="35" t="s">
        <v>165</v>
      </c>
      <c r="D10" s="36" t="s">
        <v>163</v>
      </c>
      <c r="E10" s="37">
        <v>45251</v>
      </c>
      <c r="F10" s="38">
        <v>7986825</v>
      </c>
      <c r="G10" s="31"/>
    </row>
    <row r="11" spans="1:7" ht="86.4" x14ac:dyDescent="0.3">
      <c r="A11" s="30">
        <v>4</v>
      </c>
      <c r="B11" s="34" t="s">
        <v>166</v>
      </c>
      <c r="C11" s="35" t="s">
        <v>167</v>
      </c>
      <c r="D11" s="36" t="s">
        <v>168</v>
      </c>
      <c r="E11" s="37">
        <v>45252</v>
      </c>
      <c r="F11" s="38" t="s">
        <v>169</v>
      </c>
      <c r="G11" s="31">
        <f>385101884884+556028077752+446445908445</f>
        <v>1387575871081</v>
      </c>
    </row>
    <row r="12" spans="1:7" ht="28.8" x14ac:dyDescent="0.3">
      <c r="A12" s="30">
        <v>5</v>
      </c>
      <c r="B12" s="34" t="s">
        <v>170</v>
      </c>
      <c r="C12" s="35" t="s">
        <v>171</v>
      </c>
      <c r="D12" s="36" t="s">
        <v>172</v>
      </c>
      <c r="E12" s="37">
        <v>45258</v>
      </c>
      <c r="F12" s="38" t="s">
        <v>173</v>
      </c>
      <c r="G12" s="31">
        <f>1329794060+1882350000</f>
        <v>3212144060</v>
      </c>
    </row>
    <row r="13" spans="1:7" ht="15" thickBot="1" x14ac:dyDescent="0.35">
      <c r="A13" s="21"/>
      <c r="B13" s="22"/>
      <c r="C13" s="23"/>
      <c r="D13" s="24"/>
      <c r="E13" s="25"/>
      <c r="F13" s="29"/>
    </row>
    <row r="14" spans="1:7" ht="15" thickTop="1" x14ac:dyDescent="0.3"/>
    <row r="16" spans="1:7" x14ac:dyDescent="0.3">
      <c r="C16" s="11" t="s">
        <v>7</v>
      </c>
      <c r="D16" s="12">
        <f>+COUNT(A8:A13)</f>
        <v>5</v>
      </c>
    </row>
    <row r="18" spans="1:6" s="16" customFormat="1" x14ac:dyDescent="0.3">
      <c r="A18" s="3"/>
      <c r="B18" s="4"/>
      <c r="C18" s="11" t="s">
        <v>8</v>
      </c>
      <c r="D18" s="14">
        <f>SUM(F8:F13)+G11+G12</f>
        <v>1396605229140</v>
      </c>
      <c r="F18" s="7"/>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28CE-C4BB-42CE-BF21-A5BC591E6FA4}">
  <dimension ref="A1:G44"/>
  <sheetViews>
    <sheetView topLeftCell="B28" zoomScale="70" zoomScaleNormal="70" workbookViewId="0">
      <selection activeCell="B8" sqref="B8:G38"/>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4.7773437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175</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43.2" x14ac:dyDescent="0.3">
      <c r="A8" s="30">
        <v>1</v>
      </c>
      <c r="B8" s="26" t="s">
        <v>176</v>
      </c>
      <c r="C8" s="27" t="s">
        <v>207</v>
      </c>
      <c r="D8" s="32" t="s">
        <v>238</v>
      </c>
      <c r="E8" s="28">
        <v>45266</v>
      </c>
      <c r="F8" s="33">
        <v>9499800724</v>
      </c>
      <c r="G8" s="31"/>
    </row>
    <row r="9" spans="1:7" ht="28.8" x14ac:dyDescent="0.3">
      <c r="A9" s="30">
        <v>2</v>
      </c>
      <c r="B9" s="34" t="s">
        <v>177</v>
      </c>
      <c r="C9" s="35" t="s">
        <v>208</v>
      </c>
      <c r="D9" s="36" t="s">
        <v>239</v>
      </c>
      <c r="E9" s="28">
        <v>45266</v>
      </c>
      <c r="F9" s="38">
        <v>349510140</v>
      </c>
      <c r="G9" s="31"/>
    </row>
    <row r="10" spans="1:7" ht="57.6" x14ac:dyDescent="0.3">
      <c r="A10" s="30">
        <v>3</v>
      </c>
      <c r="B10" s="34" t="s">
        <v>178</v>
      </c>
      <c r="C10" s="35" t="s">
        <v>209</v>
      </c>
      <c r="D10" s="36" t="s">
        <v>240</v>
      </c>
      <c r="E10" s="28">
        <v>45272</v>
      </c>
      <c r="F10" s="38">
        <v>619959912</v>
      </c>
      <c r="G10" s="31"/>
    </row>
    <row r="11" spans="1:7" ht="57.6" x14ac:dyDescent="0.3">
      <c r="A11" s="30">
        <v>4</v>
      </c>
      <c r="B11" s="34" t="s">
        <v>179</v>
      </c>
      <c r="C11" s="35" t="s">
        <v>210</v>
      </c>
      <c r="D11" s="36" t="s">
        <v>241</v>
      </c>
      <c r="E11" s="28">
        <v>45274</v>
      </c>
      <c r="F11" s="38">
        <v>529532194524</v>
      </c>
      <c r="G11" s="31"/>
    </row>
    <row r="12" spans="1:7" ht="43.2" x14ac:dyDescent="0.3">
      <c r="A12" s="30">
        <v>5</v>
      </c>
      <c r="B12" s="34" t="s">
        <v>180</v>
      </c>
      <c r="C12" s="35" t="s">
        <v>211</v>
      </c>
      <c r="D12" s="36" t="s">
        <v>242</v>
      </c>
      <c r="E12" s="28">
        <v>45274</v>
      </c>
      <c r="F12" s="38">
        <v>1999925874</v>
      </c>
      <c r="G12" s="31"/>
    </row>
    <row r="13" spans="1:7" ht="43.2" x14ac:dyDescent="0.3">
      <c r="A13" s="30">
        <v>6</v>
      </c>
      <c r="B13" s="34" t="s">
        <v>181</v>
      </c>
      <c r="C13" s="35" t="s">
        <v>212</v>
      </c>
      <c r="D13" s="36" t="s">
        <v>243</v>
      </c>
      <c r="E13" s="28">
        <v>45275</v>
      </c>
      <c r="F13" s="38">
        <v>25500000000</v>
      </c>
      <c r="G13" s="31"/>
    </row>
    <row r="14" spans="1:7" ht="43.2" x14ac:dyDescent="0.3">
      <c r="A14" s="30">
        <v>7</v>
      </c>
      <c r="B14" s="34" t="s">
        <v>182</v>
      </c>
      <c r="C14" s="35" t="s">
        <v>213</v>
      </c>
      <c r="D14" s="36" t="s">
        <v>244</v>
      </c>
      <c r="E14" s="28">
        <v>45275</v>
      </c>
      <c r="F14" s="38">
        <v>29979386861</v>
      </c>
      <c r="G14" s="31"/>
    </row>
    <row r="15" spans="1:7" ht="57.6" x14ac:dyDescent="0.3">
      <c r="A15" s="30">
        <v>8</v>
      </c>
      <c r="B15" s="34" t="s">
        <v>183</v>
      </c>
      <c r="C15" s="35" t="s">
        <v>214</v>
      </c>
      <c r="D15" s="36" t="s">
        <v>245</v>
      </c>
      <c r="E15" s="28">
        <v>45275</v>
      </c>
      <c r="F15" s="38">
        <v>41267757565</v>
      </c>
      <c r="G15" s="31"/>
    </row>
    <row r="16" spans="1:7" ht="28.8" x14ac:dyDescent="0.3">
      <c r="A16" s="30">
        <v>9</v>
      </c>
      <c r="B16" s="34" t="s">
        <v>184</v>
      </c>
      <c r="C16" s="35" t="s">
        <v>215</v>
      </c>
      <c r="D16" s="36" t="s">
        <v>246</v>
      </c>
      <c r="E16" s="28">
        <v>45278</v>
      </c>
      <c r="F16" s="38">
        <v>43271765891</v>
      </c>
      <c r="G16" s="31"/>
    </row>
    <row r="17" spans="1:7" ht="43.2" x14ac:dyDescent="0.3">
      <c r="A17" s="30">
        <v>10</v>
      </c>
      <c r="B17" s="34" t="s">
        <v>185</v>
      </c>
      <c r="C17" s="35" t="s">
        <v>216</v>
      </c>
      <c r="D17" s="36" t="s">
        <v>247</v>
      </c>
      <c r="E17" s="28">
        <v>45278</v>
      </c>
      <c r="F17" s="38">
        <v>26620000000</v>
      </c>
      <c r="G17" s="31"/>
    </row>
    <row r="18" spans="1:7" ht="57.6" x14ac:dyDescent="0.3">
      <c r="A18" s="30">
        <v>1</v>
      </c>
      <c r="B18" s="34" t="s">
        <v>186</v>
      </c>
      <c r="C18" s="35" t="s">
        <v>217</v>
      </c>
      <c r="D18" s="36" t="s">
        <v>248</v>
      </c>
      <c r="E18" s="28">
        <v>45278</v>
      </c>
      <c r="F18" s="38">
        <v>535500000</v>
      </c>
      <c r="G18" s="31"/>
    </row>
    <row r="19" spans="1:7" ht="28.8" x14ac:dyDescent="0.3">
      <c r="A19" s="30">
        <v>12</v>
      </c>
      <c r="B19" s="34" t="s">
        <v>187</v>
      </c>
      <c r="C19" s="35" t="s">
        <v>218</v>
      </c>
      <c r="D19" s="36" t="s">
        <v>249</v>
      </c>
      <c r="E19" s="28">
        <v>45278</v>
      </c>
      <c r="F19" s="38">
        <v>200000000</v>
      </c>
      <c r="G19" s="31"/>
    </row>
    <row r="20" spans="1:7" ht="57.6" x14ac:dyDescent="0.3">
      <c r="A20" s="30">
        <v>13</v>
      </c>
      <c r="B20" s="34" t="s">
        <v>188</v>
      </c>
      <c r="C20" s="35" t="s">
        <v>219</v>
      </c>
      <c r="D20" s="36" t="s">
        <v>250</v>
      </c>
      <c r="E20" s="28">
        <v>45279</v>
      </c>
      <c r="F20" s="38">
        <v>26500000000</v>
      </c>
      <c r="G20" s="31"/>
    </row>
    <row r="21" spans="1:7" ht="28.8" x14ac:dyDescent="0.3">
      <c r="A21" s="30">
        <v>14</v>
      </c>
      <c r="B21" s="34" t="s">
        <v>189</v>
      </c>
      <c r="C21" s="35" t="s">
        <v>220</v>
      </c>
      <c r="D21" s="36" t="s">
        <v>251</v>
      </c>
      <c r="E21" s="28">
        <v>45279</v>
      </c>
      <c r="F21" s="38">
        <v>56855000000</v>
      </c>
      <c r="G21" s="31"/>
    </row>
    <row r="22" spans="1:7" ht="28.8" x14ac:dyDescent="0.3">
      <c r="A22" s="30">
        <v>15</v>
      </c>
      <c r="B22" s="34" t="s">
        <v>190</v>
      </c>
      <c r="C22" s="35" t="s">
        <v>221</v>
      </c>
      <c r="D22" s="36" t="s">
        <v>252</v>
      </c>
      <c r="E22" s="28">
        <v>45280</v>
      </c>
      <c r="F22" s="38">
        <v>8960427072</v>
      </c>
      <c r="G22" s="31"/>
    </row>
    <row r="23" spans="1:7" ht="28.8" x14ac:dyDescent="0.3">
      <c r="A23" s="30">
        <v>16</v>
      </c>
      <c r="B23" s="34" t="s">
        <v>191</v>
      </c>
      <c r="C23" s="35" t="s">
        <v>222</v>
      </c>
      <c r="D23" s="36" t="s">
        <v>253</v>
      </c>
      <c r="E23" s="28">
        <v>45280</v>
      </c>
      <c r="F23" s="38">
        <v>160627461799</v>
      </c>
      <c r="G23" s="31"/>
    </row>
    <row r="24" spans="1:7" ht="100.8" x14ac:dyDescent="0.3">
      <c r="A24" s="30">
        <v>17</v>
      </c>
      <c r="B24" s="34" t="s">
        <v>192</v>
      </c>
      <c r="C24" s="35" t="s">
        <v>223</v>
      </c>
      <c r="D24" s="36" t="s">
        <v>254</v>
      </c>
      <c r="E24" s="28">
        <v>45280</v>
      </c>
      <c r="F24" s="38" t="s">
        <v>255</v>
      </c>
      <c r="G24" s="42">
        <f>11192188083+7228469897+9929469124+7503645904</f>
        <v>35853773008</v>
      </c>
    </row>
    <row r="25" spans="1:7" ht="28.8" x14ac:dyDescent="0.3">
      <c r="A25" s="30">
        <v>18</v>
      </c>
      <c r="B25" s="34" t="s">
        <v>193</v>
      </c>
      <c r="C25" s="35" t="s">
        <v>224</v>
      </c>
      <c r="D25" s="36" t="s">
        <v>256</v>
      </c>
      <c r="E25" s="28">
        <v>45280</v>
      </c>
      <c r="F25" s="38">
        <v>15630957236</v>
      </c>
      <c r="G25" s="31"/>
    </row>
    <row r="26" spans="1:7" ht="43.2" x14ac:dyDescent="0.3">
      <c r="A26" s="30">
        <v>19</v>
      </c>
      <c r="B26" s="34" t="s">
        <v>194</v>
      </c>
      <c r="C26" s="35" t="s">
        <v>225</v>
      </c>
      <c r="D26" s="36" t="s">
        <v>257</v>
      </c>
      <c r="E26" s="28">
        <v>45281</v>
      </c>
      <c r="F26" s="38">
        <v>3479877677</v>
      </c>
      <c r="G26" s="31"/>
    </row>
    <row r="27" spans="1:7" ht="72" x14ac:dyDescent="0.3">
      <c r="A27" s="30">
        <v>20</v>
      </c>
      <c r="B27" s="34" t="s">
        <v>195</v>
      </c>
      <c r="C27" s="35" t="s">
        <v>226</v>
      </c>
      <c r="D27" s="36" t="s">
        <v>258</v>
      </c>
      <c r="E27" s="28">
        <v>45281</v>
      </c>
      <c r="F27" s="38">
        <v>56000000000</v>
      </c>
      <c r="G27" s="31"/>
    </row>
    <row r="28" spans="1:7" ht="86.4" x14ac:dyDescent="0.3">
      <c r="A28" s="30">
        <v>21</v>
      </c>
      <c r="B28" s="34" t="s">
        <v>196</v>
      </c>
      <c r="C28" s="35" t="s">
        <v>227</v>
      </c>
      <c r="D28" s="36" t="s">
        <v>259</v>
      </c>
      <c r="E28" s="28">
        <v>45281</v>
      </c>
      <c r="F28" s="38" t="s">
        <v>260</v>
      </c>
      <c r="G28" s="31">
        <f>2258437398+2103382333+1951634392+1951634392</f>
        <v>8265088515</v>
      </c>
    </row>
    <row r="29" spans="1:7" ht="28.8" x14ac:dyDescent="0.3">
      <c r="A29" s="30">
        <v>22</v>
      </c>
      <c r="B29" s="34" t="s">
        <v>197</v>
      </c>
      <c r="C29" s="35" t="s">
        <v>228</v>
      </c>
      <c r="D29" s="36" t="s">
        <v>261</v>
      </c>
      <c r="E29" s="28">
        <v>45281</v>
      </c>
      <c r="F29" s="38">
        <v>14432921113</v>
      </c>
      <c r="G29" s="31"/>
    </row>
    <row r="30" spans="1:7" ht="28.8" x14ac:dyDescent="0.3">
      <c r="A30" s="30">
        <v>23</v>
      </c>
      <c r="B30" s="34" t="s">
        <v>198</v>
      </c>
      <c r="C30" s="35" t="s">
        <v>229</v>
      </c>
      <c r="D30" s="36" t="s">
        <v>262</v>
      </c>
      <c r="E30" s="28">
        <v>45281</v>
      </c>
      <c r="F30" s="38">
        <v>40265583849</v>
      </c>
      <c r="G30" s="31"/>
    </row>
    <row r="31" spans="1:7" ht="57.6" x14ac:dyDescent="0.3">
      <c r="A31" s="30">
        <v>24</v>
      </c>
      <c r="B31" s="34" t="s">
        <v>199</v>
      </c>
      <c r="C31" s="35" t="s">
        <v>230</v>
      </c>
      <c r="D31" s="36" t="s">
        <v>263</v>
      </c>
      <c r="E31" s="28">
        <v>45282</v>
      </c>
      <c r="F31" s="38">
        <v>0</v>
      </c>
      <c r="G31" s="31"/>
    </row>
    <row r="32" spans="1:7" ht="72" x14ac:dyDescent="0.3">
      <c r="A32" s="30">
        <v>25</v>
      </c>
      <c r="B32" s="34" t="s">
        <v>200</v>
      </c>
      <c r="C32" s="35" t="s">
        <v>231</v>
      </c>
      <c r="D32" s="36" t="s">
        <v>264</v>
      </c>
      <c r="E32" s="28">
        <v>45282</v>
      </c>
      <c r="F32" s="38">
        <v>7458766810</v>
      </c>
      <c r="G32" s="31"/>
    </row>
    <row r="33" spans="1:7" ht="28.8" x14ac:dyDescent="0.3">
      <c r="A33" s="30">
        <v>26</v>
      </c>
      <c r="B33" s="34" t="s">
        <v>201</v>
      </c>
      <c r="C33" s="35" t="s">
        <v>232</v>
      </c>
      <c r="D33" s="36" t="s">
        <v>265</v>
      </c>
      <c r="E33" s="28">
        <v>45282</v>
      </c>
      <c r="F33" s="38">
        <v>6462614583</v>
      </c>
      <c r="G33" s="31"/>
    </row>
    <row r="34" spans="1:7" ht="43.2" x14ac:dyDescent="0.3">
      <c r="A34" s="30">
        <v>27</v>
      </c>
      <c r="B34" s="34" t="s">
        <v>202</v>
      </c>
      <c r="C34" s="35" t="s">
        <v>233</v>
      </c>
      <c r="D34" s="36" t="s">
        <v>266</v>
      </c>
      <c r="E34" s="28">
        <v>45282</v>
      </c>
      <c r="F34" s="38">
        <v>4499937297</v>
      </c>
      <c r="G34" s="31"/>
    </row>
    <row r="35" spans="1:7" ht="28.8" x14ac:dyDescent="0.3">
      <c r="A35" s="30">
        <v>28</v>
      </c>
      <c r="B35" s="34" t="s">
        <v>203</v>
      </c>
      <c r="C35" s="35" t="s">
        <v>234</v>
      </c>
      <c r="D35" s="36" t="s">
        <v>267</v>
      </c>
      <c r="E35" s="28">
        <v>45282</v>
      </c>
      <c r="F35" s="38">
        <v>5998884934</v>
      </c>
      <c r="G35" s="31"/>
    </row>
    <row r="36" spans="1:7" ht="72" x14ac:dyDescent="0.3">
      <c r="A36" s="30">
        <v>29</v>
      </c>
      <c r="B36" s="34" t="s">
        <v>204</v>
      </c>
      <c r="C36" s="35" t="s">
        <v>235</v>
      </c>
      <c r="D36" s="36" t="s">
        <v>268</v>
      </c>
      <c r="E36" s="28">
        <v>45282</v>
      </c>
      <c r="F36" s="38">
        <v>4100000000</v>
      </c>
      <c r="G36" s="31"/>
    </row>
    <row r="37" spans="1:7" ht="28.8" x14ac:dyDescent="0.3">
      <c r="A37" s="30">
        <v>30</v>
      </c>
      <c r="B37" s="34" t="s">
        <v>205</v>
      </c>
      <c r="C37" s="35" t="s">
        <v>236</v>
      </c>
      <c r="D37" s="36" t="s">
        <v>269</v>
      </c>
      <c r="E37" s="28">
        <v>45282</v>
      </c>
      <c r="F37" s="38">
        <v>3828083700</v>
      </c>
      <c r="G37" s="31"/>
    </row>
    <row r="38" spans="1:7" ht="72" x14ac:dyDescent="0.3">
      <c r="A38" s="30">
        <v>31</v>
      </c>
      <c r="B38" s="34" t="s">
        <v>206</v>
      </c>
      <c r="C38" s="35" t="s">
        <v>237</v>
      </c>
      <c r="D38" s="36" t="s">
        <v>270</v>
      </c>
      <c r="E38" s="28">
        <v>45287</v>
      </c>
      <c r="F38" s="38" t="s">
        <v>271</v>
      </c>
      <c r="G38" s="31">
        <f>46886674135+40601044402+40393010059</f>
        <v>127880728596</v>
      </c>
    </row>
    <row r="39" spans="1:7" ht="15" thickBot="1" x14ac:dyDescent="0.35">
      <c r="A39" s="21"/>
      <c r="B39" s="22"/>
      <c r="C39" s="23"/>
      <c r="D39" s="24"/>
      <c r="E39" s="25"/>
      <c r="F39" s="29"/>
    </row>
    <row r="40" spans="1:7" ht="15" thickTop="1" x14ac:dyDescent="0.3"/>
    <row r="42" spans="1:7" x14ac:dyDescent="0.3">
      <c r="C42" s="11" t="s">
        <v>7</v>
      </c>
      <c r="D42" s="12">
        <f>+COUNT(A8:A39)</f>
        <v>31</v>
      </c>
    </row>
    <row r="44" spans="1:7" s="16" customFormat="1" x14ac:dyDescent="0.3">
      <c r="A44" s="3"/>
      <c r="B44" s="4"/>
      <c r="C44" s="11" t="s">
        <v>8</v>
      </c>
      <c r="D44" s="14">
        <f>SUM(F8:F39)+G38+G28+G24</f>
        <v>1296475907680</v>
      </c>
      <c r="F44"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zoomScale="70" zoomScaleNormal="70" workbookViewId="0">
      <selection activeCell="A8" sqref="A8:F8"/>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8" max="251" width="11.44140625"/>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262" max="507" width="11.44140625"/>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518" max="763" width="11.44140625"/>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774" max="1019" width="11.44140625"/>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030" max="1275" width="11.44140625"/>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286" max="1531" width="11.44140625"/>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542" max="1787" width="11.44140625"/>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1798" max="2043" width="11.44140625"/>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054" max="2299" width="11.44140625"/>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310" max="2555" width="11.44140625"/>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566" max="2811" width="11.44140625"/>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2822" max="3067" width="11.44140625"/>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078" max="3323" width="11.44140625"/>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334" max="3579" width="11.44140625"/>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590" max="3835" width="11.44140625"/>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3846" max="4091" width="11.44140625"/>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102" max="4347" width="11.44140625"/>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358" max="4603" width="11.44140625"/>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614" max="4859" width="11.44140625"/>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4870" max="5115" width="11.44140625"/>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126" max="5371" width="11.44140625"/>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382" max="5627" width="11.44140625"/>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638" max="5883" width="11.44140625"/>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5894" max="6139" width="11.44140625"/>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150" max="6395" width="11.44140625"/>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406" max="6651" width="11.44140625"/>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662" max="6907" width="11.44140625"/>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6918" max="7163" width="11.44140625"/>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174" max="7419" width="11.44140625"/>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430" max="7675" width="11.44140625"/>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686" max="7931" width="11.44140625"/>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7942" max="8187" width="11.44140625"/>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198" max="8443" width="11.44140625"/>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454" max="8699" width="11.44140625"/>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710" max="8955" width="11.44140625"/>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8966" max="9211" width="11.44140625"/>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222" max="9467" width="11.44140625"/>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478" max="9723" width="11.44140625"/>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734" max="9979" width="11.44140625"/>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9990" max="10235" width="11.44140625"/>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246" max="10491" width="11.44140625"/>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502" max="10747" width="11.44140625"/>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0758" max="11003" width="11.44140625"/>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014" max="11259" width="11.44140625"/>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270" max="11515" width="11.44140625"/>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526" max="11771" width="11.44140625"/>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1782" max="12027" width="11.44140625"/>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038" max="12283" width="11.44140625"/>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294" max="12539" width="11.44140625"/>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550" max="12795" width="11.44140625"/>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2806" max="13051" width="11.44140625"/>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062" max="13307" width="11.44140625"/>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318" max="13563" width="11.44140625"/>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574" max="13819" width="11.44140625"/>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3830" max="14075" width="11.44140625"/>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086" max="14331" width="11.44140625"/>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342" max="14587" width="11.44140625"/>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598" max="14843" width="11.44140625"/>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4854" max="15099" width="11.44140625"/>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110" max="15355" width="11.44140625"/>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366" max="15611" width="11.44140625"/>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622" max="15867" width="11.44140625"/>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5878" max="16123" width="11.44140625"/>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 min="16134" max="16384" width="11.44140625"/>
  </cols>
  <sheetData>
    <row r="1" spans="1:7" x14ac:dyDescent="0.3">
      <c r="A1" s="1" t="s">
        <v>0</v>
      </c>
      <c r="B1" s="1"/>
      <c r="C1" s="1"/>
      <c r="D1" s="1"/>
      <c r="E1" s="15"/>
      <c r="F1" s="1"/>
    </row>
    <row r="2" spans="1:7" x14ac:dyDescent="0.3">
      <c r="A2" s="1" t="s">
        <v>9</v>
      </c>
      <c r="B2" s="1"/>
      <c r="C2" s="1"/>
      <c r="D2" s="1"/>
      <c r="E2" s="15"/>
      <c r="F2" s="1"/>
    </row>
    <row r="3" spans="1:7" x14ac:dyDescent="0.3">
      <c r="A3" s="2" t="s">
        <v>11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14</v>
      </c>
      <c r="C8" s="27" t="s">
        <v>12</v>
      </c>
      <c r="D8" s="32" t="s">
        <v>15</v>
      </c>
      <c r="E8" s="28">
        <v>44946</v>
      </c>
      <c r="F8" s="33">
        <v>191552000</v>
      </c>
      <c r="G8" s="31"/>
    </row>
    <row r="9" spans="1:7" ht="15" thickBot="1" x14ac:dyDescent="0.35">
      <c r="A9" s="21"/>
      <c r="B9" s="22"/>
      <c r="C9" s="23"/>
      <c r="D9" s="24"/>
      <c r="E9" s="25"/>
      <c r="F9" s="29"/>
    </row>
    <row r="10" spans="1:7" ht="15" thickTop="1" x14ac:dyDescent="0.3"/>
    <row r="12" spans="1:7" x14ac:dyDescent="0.3">
      <c r="C12" s="11" t="s">
        <v>7</v>
      </c>
      <c r="D12" s="12">
        <f>+COUNT(A8:A9)</f>
        <v>1</v>
      </c>
    </row>
    <row r="14" spans="1:7" s="16" customFormat="1" x14ac:dyDescent="0.3">
      <c r="A14" s="3"/>
      <c r="B14" s="4"/>
      <c r="C14" s="11" t="s">
        <v>8</v>
      </c>
      <c r="D14" s="14">
        <f>SUM(F8:F9)</f>
        <v>191552000</v>
      </c>
      <c r="F14" s="7"/>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AC6E-C233-40EB-A60D-2E69CF0115F8}">
  <dimension ref="A1:G14"/>
  <sheetViews>
    <sheetView zoomScale="70" zoomScaleNormal="70" workbookViewId="0">
      <selection activeCell="C32" sqref="C32"/>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16</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c r="B8" s="39" t="s">
        <v>17</v>
      </c>
      <c r="C8" s="40"/>
      <c r="D8" s="40"/>
      <c r="E8" s="40"/>
      <c r="F8" s="41"/>
      <c r="G8" s="31"/>
    </row>
    <row r="9" spans="1:7" ht="15" thickBot="1" x14ac:dyDescent="0.35">
      <c r="A9" s="21"/>
      <c r="B9" s="22"/>
      <c r="C9" s="23"/>
      <c r="D9" s="24"/>
      <c r="E9" s="25"/>
      <c r="F9" s="29"/>
    </row>
    <row r="10" spans="1:7" ht="15" thickTop="1" x14ac:dyDescent="0.3"/>
    <row r="12" spans="1:7" x14ac:dyDescent="0.3">
      <c r="C12" s="11" t="s">
        <v>7</v>
      </c>
      <c r="D12" s="12">
        <f>+COUNT(A8:A9)</f>
        <v>0</v>
      </c>
    </row>
    <row r="14" spans="1:7" s="16" customFormat="1" x14ac:dyDescent="0.3">
      <c r="A14" s="3"/>
      <c r="B14" s="4"/>
      <c r="C14" s="11" t="s">
        <v>8</v>
      </c>
      <c r="D14" s="14">
        <f>SUM(F8:F9)</f>
        <v>0</v>
      </c>
      <c r="F14" s="7"/>
    </row>
  </sheetData>
  <mergeCells count="1">
    <mergeCell ref="B8:F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4C85-DD79-4116-9D69-1EB52AD0DA57}">
  <dimension ref="A1:G27"/>
  <sheetViews>
    <sheetView zoomScale="70" zoomScaleNormal="70" workbookViewId="0">
      <selection activeCell="B8" sqref="B8:F21"/>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18</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19</v>
      </c>
      <c r="C8" s="27" t="s">
        <v>34</v>
      </c>
      <c r="D8" s="32" t="s">
        <v>35</v>
      </c>
      <c r="E8" s="28">
        <v>44992</v>
      </c>
      <c r="F8" s="33">
        <v>81741814</v>
      </c>
      <c r="G8" s="31"/>
    </row>
    <row r="9" spans="1:7" x14ac:dyDescent="0.3">
      <c r="A9" s="30">
        <v>2</v>
      </c>
      <c r="B9" s="34" t="s">
        <v>20</v>
      </c>
      <c r="C9" s="35" t="s">
        <v>33</v>
      </c>
      <c r="D9" s="36" t="s">
        <v>36</v>
      </c>
      <c r="E9" s="37">
        <v>44994</v>
      </c>
      <c r="F9" s="38">
        <v>19999806</v>
      </c>
      <c r="G9" s="31"/>
    </row>
    <row r="10" spans="1:7" x14ac:dyDescent="0.3">
      <c r="A10" s="30">
        <v>3</v>
      </c>
      <c r="B10" s="34" t="s">
        <v>21</v>
      </c>
      <c r="C10" s="35" t="s">
        <v>37</v>
      </c>
      <c r="D10" s="36" t="s">
        <v>38</v>
      </c>
      <c r="E10" s="37">
        <v>44994</v>
      </c>
      <c r="F10" s="38">
        <v>2025145951</v>
      </c>
      <c r="G10" s="31"/>
    </row>
    <row r="11" spans="1:7" x14ac:dyDescent="0.3">
      <c r="A11" s="30">
        <v>4</v>
      </c>
      <c r="B11" s="34" t="s">
        <v>22</v>
      </c>
      <c r="C11" s="35" t="s">
        <v>39</v>
      </c>
      <c r="D11" s="36" t="s">
        <v>40</v>
      </c>
      <c r="E11" s="37">
        <v>44995</v>
      </c>
      <c r="F11" s="38">
        <v>1062524820</v>
      </c>
      <c r="G11" s="31"/>
    </row>
    <row r="12" spans="1:7" x14ac:dyDescent="0.3">
      <c r="A12" s="30">
        <v>5</v>
      </c>
      <c r="B12" s="34" t="s">
        <v>23</v>
      </c>
      <c r="C12" s="35" t="s">
        <v>41</v>
      </c>
      <c r="D12" s="36" t="s">
        <v>42</v>
      </c>
      <c r="E12" s="37">
        <v>44995</v>
      </c>
      <c r="F12" s="38">
        <v>536295652</v>
      </c>
      <c r="G12" s="31"/>
    </row>
    <row r="13" spans="1:7" x14ac:dyDescent="0.3">
      <c r="A13" s="30">
        <v>6</v>
      </c>
      <c r="B13" s="34" t="s">
        <v>24</v>
      </c>
      <c r="C13" s="35" t="s">
        <v>43</v>
      </c>
      <c r="D13" s="36" t="s">
        <v>44</v>
      </c>
      <c r="E13" s="37">
        <v>44995</v>
      </c>
      <c r="F13" s="38">
        <v>7192123272</v>
      </c>
      <c r="G13" s="31"/>
    </row>
    <row r="14" spans="1:7" ht="28.8" x14ac:dyDescent="0.3">
      <c r="A14" s="30">
        <v>7</v>
      </c>
      <c r="B14" s="34" t="s">
        <v>25</v>
      </c>
      <c r="C14" s="35" t="s">
        <v>45</v>
      </c>
      <c r="D14" s="36" t="s">
        <v>46</v>
      </c>
      <c r="E14" s="37">
        <v>44999</v>
      </c>
      <c r="F14" s="38">
        <v>1839108705</v>
      </c>
      <c r="G14" s="31"/>
    </row>
    <row r="15" spans="1:7" x14ac:dyDescent="0.3">
      <c r="A15" s="30">
        <v>8</v>
      </c>
      <c r="B15" s="34" t="s">
        <v>26</v>
      </c>
      <c r="C15" s="35" t="s">
        <v>47</v>
      </c>
      <c r="D15" s="36" t="s">
        <v>48</v>
      </c>
      <c r="E15" s="37">
        <v>44999</v>
      </c>
      <c r="F15" s="38">
        <v>24140460702</v>
      </c>
      <c r="G15" s="31"/>
    </row>
    <row r="16" spans="1:7" x14ac:dyDescent="0.3">
      <c r="A16" s="30">
        <v>9</v>
      </c>
      <c r="B16" s="34" t="s">
        <v>27</v>
      </c>
      <c r="C16" s="35" t="s">
        <v>49</v>
      </c>
      <c r="D16" s="36" t="s">
        <v>50</v>
      </c>
      <c r="E16" s="37">
        <v>45001</v>
      </c>
      <c r="F16" s="38">
        <v>243538817</v>
      </c>
      <c r="G16" s="31"/>
    </row>
    <row r="17" spans="1:7" ht="28.8" x14ac:dyDescent="0.3">
      <c r="A17" s="30">
        <v>10</v>
      </c>
      <c r="B17" s="34" t="s">
        <v>28</v>
      </c>
      <c r="C17" s="35" t="s">
        <v>51</v>
      </c>
      <c r="D17" s="36" t="s">
        <v>52</v>
      </c>
      <c r="E17" s="37">
        <v>45002</v>
      </c>
      <c r="F17" s="38">
        <v>2879979180</v>
      </c>
      <c r="G17" s="31"/>
    </row>
    <row r="18" spans="1:7" x14ac:dyDescent="0.3">
      <c r="A18" s="30">
        <v>11</v>
      </c>
      <c r="B18" s="34" t="s">
        <v>29</v>
      </c>
      <c r="C18" s="35" t="s">
        <v>53</v>
      </c>
      <c r="D18" s="36" t="s">
        <v>54</v>
      </c>
      <c r="E18" s="37">
        <v>45002</v>
      </c>
      <c r="F18" s="38">
        <v>9638325921</v>
      </c>
      <c r="G18" s="31"/>
    </row>
    <row r="19" spans="1:7" ht="28.8" x14ac:dyDescent="0.3">
      <c r="A19" s="30">
        <v>12</v>
      </c>
      <c r="B19" s="34" t="s">
        <v>30</v>
      </c>
      <c r="C19" s="35" t="s">
        <v>55</v>
      </c>
      <c r="D19" s="36" t="s">
        <v>56</v>
      </c>
      <c r="E19" s="37">
        <v>45002</v>
      </c>
      <c r="F19" s="38">
        <v>87998178902</v>
      </c>
      <c r="G19" s="31"/>
    </row>
    <row r="20" spans="1:7" x14ac:dyDescent="0.3">
      <c r="A20" s="30">
        <v>13</v>
      </c>
      <c r="B20" s="34" t="s">
        <v>31</v>
      </c>
      <c r="C20" s="35" t="s">
        <v>57</v>
      </c>
      <c r="D20" s="36" t="s">
        <v>58</v>
      </c>
      <c r="E20" s="37">
        <v>45014</v>
      </c>
      <c r="F20" s="38">
        <v>1354905492</v>
      </c>
      <c r="G20" s="31"/>
    </row>
    <row r="21" spans="1:7" ht="28.8" x14ac:dyDescent="0.3">
      <c r="A21" s="30">
        <v>14</v>
      </c>
      <c r="B21" s="34" t="s">
        <v>32</v>
      </c>
      <c r="C21" s="35" t="s">
        <v>59</v>
      </c>
      <c r="D21" s="36" t="s">
        <v>60</v>
      </c>
      <c r="E21" s="37">
        <v>45014</v>
      </c>
      <c r="F21" s="38">
        <v>10500897914</v>
      </c>
      <c r="G21" s="31"/>
    </row>
    <row r="22" spans="1:7" ht="15" thickBot="1" x14ac:dyDescent="0.35">
      <c r="A22" s="21"/>
      <c r="B22" s="22"/>
      <c r="C22" s="23"/>
      <c r="D22" s="24"/>
      <c r="E22" s="25"/>
      <c r="F22" s="29"/>
    </row>
    <row r="23" spans="1:7" ht="15" thickTop="1" x14ac:dyDescent="0.3"/>
    <row r="25" spans="1:7" x14ac:dyDescent="0.3">
      <c r="C25" s="11" t="s">
        <v>7</v>
      </c>
      <c r="D25" s="12">
        <f>+COUNT(A8:A22)</f>
        <v>14</v>
      </c>
    </row>
    <row r="27" spans="1:7" s="16" customFormat="1" x14ac:dyDescent="0.3">
      <c r="A27" s="3"/>
      <c r="B27" s="4"/>
      <c r="C27" s="11" t="s">
        <v>8</v>
      </c>
      <c r="D27" s="14">
        <f>SUM(F8:F22)</f>
        <v>149513226948</v>
      </c>
      <c r="F27" s="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1C83-B6E3-4A3B-9996-22EFCA289C52}">
  <dimension ref="A1:G19"/>
  <sheetViews>
    <sheetView zoomScale="70" zoomScaleNormal="70" workbookViewId="0">
      <selection activeCell="C29" sqref="C29"/>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61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43.2" x14ac:dyDescent="0.3">
      <c r="A8" s="30">
        <v>1</v>
      </c>
      <c r="B8" s="26" t="s">
        <v>62</v>
      </c>
      <c r="C8" s="27" t="s">
        <v>68</v>
      </c>
      <c r="D8" s="32" t="s">
        <v>74</v>
      </c>
      <c r="E8" s="28">
        <v>45021</v>
      </c>
      <c r="F8" s="33">
        <v>3148264</v>
      </c>
      <c r="G8" s="31"/>
    </row>
    <row r="9" spans="1:7" ht="43.2" x14ac:dyDescent="0.3">
      <c r="A9" s="30">
        <v>2</v>
      </c>
      <c r="B9" s="34" t="s">
        <v>63</v>
      </c>
      <c r="C9" s="35" t="s">
        <v>69</v>
      </c>
      <c r="D9" s="36" t="s">
        <v>75</v>
      </c>
      <c r="E9" s="37">
        <v>45026</v>
      </c>
      <c r="F9" s="38">
        <v>341838822928</v>
      </c>
      <c r="G9" s="31"/>
    </row>
    <row r="10" spans="1:7" ht="57.6" x14ac:dyDescent="0.3">
      <c r="A10" s="30">
        <v>3</v>
      </c>
      <c r="B10" s="34" t="s">
        <v>64</v>
      </c>
      <c r="C10" s="35" t="s">
        <v>70</v>
      </c>
      <c r="D10" s="36" t="s">
        <v>76</v>
      </c>
      <c r="E10" s="37">
        <v>45036</v>
      </c>
      <c r="F10" s="38">
        <v>22503518459</v>
      </c>
      <c r="G10" s="31"/>
    </row>
    <row r="11" spans="1:7" ht="43.2" x14ac:dyDescent="0.3">
      <c r="A11" s="30">
        <v>4</v>
      </c>
      <c r="B11" s="34" t="s">
        <v>65</v>
      </c>
      <c r="C11" s="35" t="s">
        <v>71</v>
      </c>
      <c r="D11" s="36" t="s">
        <v>77</v>
      </c>
      <c r="E11" s="37">
        <v>45040</v>
      </c>
      <c r="F11" s="38">
        <v>477834784322</v>
      </c>
      <c r="G11" s="31"/>
    </row>
    <row r="12" spans="1:7" ht="57.6" x14ac:dyDescent="0.3">
      <c r="A12" s="30">
        <v>5</v>
      </c>
      <c r="B12" s="34" t="s">
        <v>66</v>
      </c>
      <c r="C12" s="35" t="s">
        <v>72</v>
      </c>
      <c r="D12" s="36" t="s">
        <v>78</v>
      </c>
      <c r="E12" s="37">
        <v>45040</v>
      </c>
      <c r="F12" s="38">
        <v>499589297791</v>
      </c>
      <c r="G12" s="31"/>
    </row>
    <row r="13" spans="1:7" ht="28.8" x14ac:dyDescent="0.3">
      <c r="A13" s="30">
        <v>6</v>
      </c>
      <c r="B13" s="34" t="s">
        <v>67</v>
      </c>
      <c r="C13" s="35" t="s">
        <v>73</v>
      </c>
      <c r="D13" s="36" t="s">
        <v>79</v>
      </c>
      <c r="E13" s="37">
        <v>45041</v>
      </c>
      <c r="F13" s="38">
        <v>6765403</v>
      </c>
      <c r="G13" s="31"/>
    </row>
    <row r="14" spans="1:7" ht="15" thickBot="1" x14ac:dyDescent="0.35">
      <c r="A14" s="21"/>
      <c r="B14" s="22"/>
      <c r="C14" s="23"/>
      <c r="D14" s="24"/>
      <c r="E14" s="25"/>
      <c r="F14" s="29"/>
    </row>
    <row r="15" spans="1:7" ht="15" thickTop="1" x14ac:dyDescent="0.3"/>
    <row r="17" spans="1:6" x14ac:dyDescent="0.3">
      <c r="C17" s="11" t="s">
        <v>7</v>
      </c>
      <c r="D17" s="12">
        <f>+COUNT(A8:A14)</f>
        <v>6</v>
      </c>
    </row>
    <row r="19" spans="1:6" s="16" customFormat="1" x14ac:dyDescent="0.3">
      <c r="A19" s="3"/>
      <c r="B19" s="4"/>
      <c r="C19" s="11" t="s">
        <v>8</v>
      </c>
      <c r="D19" s="14">
        <f>SUM(F8:F14)</f>
        <v>1341776337167</v>
      </c>
      <c r="F19" s="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7D34-1321-4647-ABB3-12022E963B60}">
  <dimension ref="A1:G20"/>
  <sheetViews>
    <sheetView zoomScale="70" zoomScaleNormal="70" workbookViewId="0">
      <selection activeCell="B8" sqref="B8:F14"/>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101</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28.8" x14ac:dyDescent="0.3">
      <c r="A8" s="30">
        <v>1</v>
      </c>
      <c r="B8" s="26" t="s">
        <v>80</v>
      </c>
      <c r="C8" s="27" t="s">
        <v>87</v>
      </c>
      <c r="D8" s="32" t="s">
        <v>94</v>
      </c>
      <c r="E8" s="28">
        <v>45050</v>
      </c>
      <c r="F8" s="33">
        <v>1715647773</v>
      </c>
      <c r="G8" s="31"/>
    </row>
    <row r="9" spans="1:7" ht="28.8" x14ac:dyDescent="0.3">
      <c r="A9" s="30">
        <v>2</v>
      </c>
      <c r="B9" s="34" t="s">
        <v>81</v>
      </c>
      <c r="C9" s="35" t="s">
        <v>88</v>
      </c>
      <c r="D9" s="36" t="s">
        <v>95</v>
      </c>
      <c r="E9" s="28">
        <v>45051</v>
      </c>
      <c r="F9" s="38">
        <v>76492546</v>
      </c>
      <c r="G9" s="31"/>
    </row>
    <row r="10" spans="1:7" ht="28.8" x14ac:dyDescent="0.3">
      <c r="A10" s="30">
        <v>3</v>
      </c>
      <c r="B10" s="34" t="s">
        <v>82</v>
      </c>
      <c r="C10" s="35" t="s">
        <v>89</v>
      </c>
      <c r="D10" s="36" t="s">
        <v>96</v>
      </c>
      <c r="E10" s="28">
        <v>45051</v>
      </c>
      <c r="F10" s="38">
        <v>5961900</v>
      </c>
      <c r="G10" s="31"/>
    </row>
    <row r="11" spans="1:7" ht="43.2" x14ac:dyDescent="0.3">
      <c r="A11" s="30">
        <v>4</v>
      </c>
      <c r="B11" s="34" t="s">
        <v>83</v>
      </c>
      <c r="C11" s="35" t="s">
        <v>90</v>
      </c>
      <c r="D11" s="36" t="s">
        <v>97</v>
      </c>
      <c r="E11" s="28">
        <v>45057</v>
      </c>
      <c r="F11" s="38">
        <v>28384241814</v>
      </c>
      <c r="G11" s="31"/>
    </row>
    <row r="12" spans="1:7" x14ac:dyDescent="0.3">
      <c r="A12" s="30">
        <v>5</v>
      </c>
      <c r="B12" s="34" t="s">
        <v>84</v>
      </c>
      <c r="C12" s="35" t="s">
        <v>91</v>
      </c>
      <c r="D12" s="36" t="s">
        <v>98</v>
      </c>
      <c r="E12" s="28">
        <v>45058</v>
      </c>
      <c r="F12" s="38">
        <v>39948300</v>
      </c>
      <c r="G12" s="31"/>
    </row>
    <row r="13" spans="1:7" ht="43.2" x14ac:dyDescent="0.3">
      <c r="A13" s="30">
        <v>6</v>
      </c>
      <c r="B13" s="34" t="s">
        <v>85</v>
      </c>
      <c r="C13" s="35" t="s">
        <v>92</v>
      </c>
      <c r="D13" s="36" t="s">
        <v>99</v>
      </c>
      <c r="E13" s="28">
        <v>45062</v>
      </c>
      <c r="F13" s="38">
        <v>31529824</v>
      </c>
      <c r="G13" s="31"/>
    </row>
    <row r="14" spans="1:7" ht="72" x14ac:dyDescent="0.3">
      <c r="A14" s="30">
        <v>7</v>
      </c>
      <c r="B14" s="34" t="s">
        <v>86</v>
      </c>
      <c r="C14" s="35" t="s">
        <v>93</v>
      </c>
      <c r="D14" s="36" t="s">
        <v>100</v>
      </c>
      <c r="E14" s="28">
        <v>45064</v>
      </c>
      <c r="F14" s="38">
        <v>1922439387</v>
      </c>
      <c r="G14" s="31"/>
    </row>
    <row r="15" spans="1:7" ht="15" thickBot="1" x14ac:dyDescent="0.35">
      <c r="A15" s="21"/>
      <c r="B15" s="22"/>
      <c r="C15" s="23"/>
      <c r="D15" s="24"/>
      <c r="E15" s="25"/>
      <c r="F15" s="29"/>
    </row>
    <row r="16" spans="1:7" ht="15" thickTop="1" x14ac:dyDescent="0.3"/>
    <row r="18" spans="1:6" x14ac:dyDescent="0.3">
      <c r="C18" s="11" t="s">
        <v>7</v>
      </c>
      <c r="D18" s="12">
        <f>+COUNT(A8:A15)</f>
        <v>7</v>
      </c>
    </row>
    <row r="20" spans="1:6" s="16" customFormat="1" x14ac:dyDescent="0.3">
      <c r="A20" s="3"/>
      <c r="B20" s="4"/>
      <c r="C20" s="11" t="s">
        <v>8</v>
      </c>
      <c r="D20" s="14">
        <f>SUM(F8:F15)</f>
        <v>32176261544</v>
      </c>
      <c r="F20" s="7"/>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A0C7-EBA9-4619-A0BC-25DCA25106EC}">
  <dimension ref="A1:G18"/>
  <sheetViews>
    <sheetView zoomScale="70" zoomScaleNormal="70" workbookViewId="0">
      <selection activeCell="A4" sqref="A4"/>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117</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x14ac:dyDescent="0.3">
      <c r="A8" s="30">
        <v>1</v>
      </c>
      <c r="B8" s="26" t="s">
        <v>102</v>
      </c>
      <c r="C8" s="27" t="s">
        <v>107</v>
      </c>
      <c r="D8" s="32" t="s">
        <v>112</v>
      </c>
      <c r="E8" s="28">
        <v>45079</v>
      </c>
      <c r="F8" s="33">
        <v>414127021</v>
      </c>
      <c r="G8" s="31"/>
    </row>
    <row r="9" spans="1:7" ht="72" x14ac:dyDescent="0.3">
      <c r="A9" s="30">
        <v>2</v>
      </c>
      <c r="B9" s="34" t="s">
        <v>103</v>
      </c>
      <c r="C9" s="35" t="s">
        <v>108</v>
      </c>
      <c r="D9" s="36" t="s">
        <v>113</v>
      </c>
      <c r="E9" s="28">
        <v>45084</v>
      </c>
      <c r="F9" s="38">
        <v>377208306</v>
      </c>
      <c r="G9" s="31"/>
    </row>
    <row r="10" spans="1:7" ht="28.8" x14ac:dyDescent="0.3">
      <c r="A10" s="30">
        <v>3</v>
      </c>
      <c r="B10" s="34" t="s">
        <v>104</v>
      </c>
      <c r="C10" s="35" t="s">
        <v>109</v>
      </c>
      <c r="D10" s="36" t="s">
        <v>114</v>
      </c>
      <c r="E10" s="28">
        <v>45084</v>
      </c>
      <c r="F10" s="38">
        <v>470264000</v>
      </c>
      <c r="G10" s="31"/>
    </row>
    <row r="11" spans="1:7" ht="28.8" x14ac:dyDescent="0.3">
      <c r="A11" s="30">
        <v>4</v>
      </c>
      <c r="B11" s="34" t="s">
        <v>105</v>
      </c>
      <c r="C11" s="35" t="s">
        <v>110</v>
      </c>
      <c r="D11" s="36" t="s">
        <v>115</v>
      </c>
      <c r="E11" s="28">
        <v>45090</v>
      </c>
      <c r="F11" s="38">
        <v>61724769</v>
      </c>
      <c r="G11" s="31"/>
    </row>
    <row r="12" spans="1:7" ht="28.8" x14ac:dyDescent="0.3">
      <c r="A12" s="30">
        <v>5</v>
      </c>
      <c r="B12" s="34" t="s">
        <v>106</v>
      </c>
      <c r="C12" s="35" t="s">
        <v>111</v>
      </c>
      <c r="D12" s="36" t="s">
        <v>116</v>
      </c>
      <c r="E12" s="28">
        <v>45104</v>
      </c>
      <c r="F12" s="38">
        <v>395234668</v>
      </c>
      <c r="G12" s="31"/>
    </row>
    <row r="13" spans="1:7" ht="15" thickBot="1" x14ac:dyDescent="0.35">
      <c r="A13" s="21"/>
      <c r="B13" s="22"/>
      <c r="C13" s="23"/>
      <c r="D13" s="24"/>
      <c r="E13" s="25"/>
      <c r="F13" s="29"/>
    </row>
    <row r="14" spans="1:7" ht="15" thickTop="1" x14ac:dyDescent="0.3"/>
    <row r="16" spans="1:7" x14ac:dyDescent="0.3">
      <c r="C16" s="11" t="s">
        <v>7</v>
      </c>
      <c r="D16" s="12">
        <f>+COUNT(A8:A13)</f>
        <v>5</v>
      </c>
    </row>
    <row r="18" spans="1:6" s="16" customFormat="1" x14ac:dyDescent="0.3">
      <c r="A18" s="3"/>
      <c r="B18" s="4"/>
      <c r="C18" s="11" t="s">
        <v>8</v>
      </c>
      <c r="D18" s="14">
        <f>SUM(F8:F13)</f>
        <v>1718558764</v>
      </c>
      <c r="F18" s="7"/>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4835C-324E-46B9-8C7D-CEC16B7F7141}">
  <dimension ref="A1:G15"/>
  <sheetViews>
    <sheetView zoomScale="70" zoomScaleNormal="70" workbookViewId="0">
      <selection activeCell="B8" sqref="B8:F9"/>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124</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57.6" x14ac:dyDescent="0.3">
      <c r="A8" s="30">
        <v>1</v>
      </c>
      <c r="B8" s="26" t="s">
        <v>118</v>
      </c>
      <c r="C8" s="27" t="s">
        <v>120</v>
      </c>
      <c r="D8" s="32" t="s">
        <v>122</v>
      </c>
      <c r="E8" s="28">
        <v>45135</v>
      </c>
      <c r="F8" s="33">
        <v>26413119467</v>
      </c>
      <c r="G8" s="31"/>
    </row>
    <row r="9" spans="1:7" ht="57.6" x14ac:dyDescent="0.3">
      <c r="A9" s="30">
        <v>2</v>
      </c>
      <c r="B9" s="34" t="s">
        <v>119</v>
      </c>
      <c r="C9" s="35" t="s">
        <v>121</v>
      </c>
      <c r="D9" s="36" t="s">
        <v>123</v>
      </c>
      <c r="E9" s="28">
        <v>45138</v>
      </c>
      <c r="F9" s="38">
        <v>559061286</v>
      </c>
      <c r="G9" s="31"/>
    </row>
    <row r="10" spans="1:7" ht="15" thickBot="1" x14ac:dyDescent="0.35">
      <c r="A10" s="21"/>
      <c r="B10" s="22"/>
      <c r="C10" s="23"/>
      <c r="D10" s="24"/>
      <c r="E10" s="25"/>
      <c r="F10" s="29"/>
    </row>
    <row r="11" spans="1:7" ht="15" thickTop="1" x14ac:dyDescent="0.3"/>
    <row r="13" spans="1:7" x14ac:dyDescent="0.3">
      <c r="C13" s="11" t="s">
        <v>7</v>
      </c>
      <c r="D13" s="12">
        <f>+COUNT(A8:A10)</f>
        <v>2</v>
      </c>
    </row>
    <row r="15" spans="1:7" s="16" customFormat="1" x14ac:dyDescent="0.3">
      <c r="A15" s="3"/>
      <c r="B15" s="4"/>
      <c r="C15" s="11" t="s">
        <v>8</v>
      </c>
      <c r="D15" s="14">
        <f>SUM(F8:F10)</f>
        <v>26972180753</v>
      </c>
      <c r="F15" s="7"/>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5812-92B4-4C3D-91BE-1A5E0C3F9324}">
  <dimension ref="A1:G19"/>
  <sheetViews>
    <sheetView zoomScale="70" zoomScaleNormal="70" workbookViewId="0">
      <selection activeCell="B8" sqref="B8:F13"/>
    </sheetView>
  </sheetViews>
  <sheetFormatPr baseColWidth="10" defaultRowHeight="14.4" x14ac:dyDescent="0.3"/>
  <cols>
    <col min="1" max="1" width="6.6640625" style="3" customWidth="1"/>
    <col min="2" max="2" width="31.109375" style="4" bestFit="1" customWidth="1"/>
    <col min="3" max="3" width="97" style="13" customWidth="1"/>
    <col min="4" max="4" width="100" customWidth="1"/>
    <col min="5" max="5" width="23.109375" style="16" customWidth="1"/>
    <col min="6" max="6" width="23.6640625" style="7" customWidth="1"/>
    <col min="7" max="7" width="15.44140625" bestFit="1" customWidth="1"/>
    <col min="252" max="252" width="8.33203125" customWidth="1"/>
    <col min="253" max="253" width="22.33203125" customWidth="1"/>
    <col min="254" max="254" width="51.6640625" customWidth="1"/>
    <col min="255" max="255" width="67.6640625" customWidth="1"/>
    <col min="256" max="256" width="30.88671875" customWidth="1"/>
    <col min="257" max="257" width="27.44140625" customWidth="1"/>
    <col min="258" max="258" width="31.88671875" customWidth="1"/>
    <col min="259" max="259" width="0" hidden="1" customWidth="1"/>
    <col min="260" max="260" width="22.33203125" customWidth="1"/>
    <col min="261" max="261" width="15.44140625" bestFit="1" customWidth="1"/>
    <col min="508" max="508" width="8.33203125" customWidth="1"/>
    <col min="509" max="509" width="22.33203125" customWidth="1"/>
    <col min="510" max="510" width="51.6640625" customWidth="1"/>
    <col min="511" max="511" width="67.6640625" customWidth="1"/>
    <col min="512" max="512" width="30.88671875" customWidth="1"/>
    <col min="513" max="513" width="27.44140625" customWidth="1"/>
    <col min="514" max="514" width="31.88671875" customWidth="1"/>
    <col min="515" max="515" width="0" hidden="1" customWidth="1"/>
    <col min="516" max="516" width="22.33203125" customWidth="1"/>
    <col min="517" max="517" width="15.44140625" bestFit="1" customWidth="1"/>
    <col min="764" max="764" width="8.33203125" customWidth="1"/>
    <col min="765" max="765" width="22.33203125" customWidth="1"/>
    <col min="766" max="766" width="51.6640625" customWidth="1"/>
    <col min="767" max="767" width="67.6640625" customWidth="1"/>
    <col min="768" max="768" width="30.88671875" customWidth="1"/>
    <col min="769" max="769" width="27.44140625" customWidth="1"/>
    <col min="770" max="770" width="31.88671875" customWidth="1"/>
    <col min="771" max="771" width="0" hidden="1" customWidth="1"/>
    <col min="772" max="772" width="22.33203125" customWidth="1"/>
    <col min="773" max="773" width="15.44140625" bestFit="1" customWidth="1"/>
    <col min="1020" max="1020" width="8.33203125" customWidth="1"/>
    <col min="1021" max="1021" width="22.33203125" customWidth="1"/>
    <col min="1022" max="1022" width="51.6640625" customWidth="1"/>
    <col min="1023" max="1023" width="67.6640625" customWidth="1"/>
    <col min="1024" max="1024" width="30.88671875" customWidth="1"/>
    <col min="1025" max="1025" width="27.44140625" customWidth="1"/>
    <col min="1026" max="1026" width="31.88671875" customWidth="1"/>
    <col min="1027" max="1027" width="0" hidden="1" customWidth="1"/>
    <col min="1028" max="1028" width="22.33203125" customWidth="1"/>
    <col min="1029" max="1029" width="15.44140625" bestFit="1" customWidth="1"/>
    <col min="1276" max="1276" width="8.33203125" customWidth="1"/>
    <col min="1277" max="1277" width="22.33203125" customWidth="1"/>
    <col min="1278" max="1278" width="51.6640625" customWidth="1"/>
    <col min="1279" max="1279" width="67.6640625" customWidth="1"/>
    <col min="1280" max="1280" width="30.88671875" customWidth="1"/>
    <col min="1281" max="1281" width="27.44140625" customWidth="1"/>
    <col min="1282" max="1282" width="31.88671875" customWidth="1"/>
    <col min="1283" max="1283" width="0" hidden="1" customWidth="1"/>
    <col min="1284" max="1284" width="22.33203125" customWidth="1"/>
    <col min="1285" max="1285" width="15.44140625" bestFit="1" customWidth="1"/>
    <col min="1532" max="1532" width="8.33203125" customWidth="1"/>
    <col min="1533" max="1533" width="22.33203125" customWidth="1"/>
    <col min="1534" max="1534" width="51.6640625" customWidth="1"/>
    <col min="1535" max="1535" width="67.6640625" customWidth="1"/>
    <col min="1536" max="1536" width="30.88671875" customWidth="1"/>
    <col min="1537" max="1537" width="27.44140625" customWidth="1"/>
    <col min="1538" max="1538" width="31.88671875" customWidth="1"/>
    <col min="1539" max="1539" width="0" hidden="1" customWidth="1"/>
    <col min="1540" max="1540" width="22.33203125" customWidth="1"/>
    <col min="1541" max="1541" width="15.44140625" bestFit="1" customWidth="1"/>
    <col min="1788" max="1788" width="8.33203125" customWidth="1"/>
    <col min="1789" max="1789" width="22.33203125" customWidth="1"/>
    <col min="1790" max="1790" width="51.6640625" customWidth="1"/>
    <col min="1791" max="1791" width="67.6640625" customWidth="1"/>
    <col min="1792" max="1792" width="30.88671875" customWidth="1"/>
    <col min="1793" max="1793" width="27.44140625" customWidth="1"/>
    <col min="1794" max="1794" width="31.88671875" customWidth="1"/>
    <col min="1795" max="1795" width="0" hidden="1" customWidth="1"/>
    <col min="1796" max="1796" width="22.33203125" customWidth="1"/>
    <col min="1797" max="1797" width="15.44140625" bestFit="1" customWidth="1"/>
    <col min="2044" max="2044" width="8.33203125" customWidth="1"/>
    <col min="2045" max="2045" width="22.33203125" customWidth="1"/>
    <col min="2046" max="2046" width="51.6640625" customWidth="1"/>
    <col min="2047" max="2047" width="67.6640625" customWidth="1"/>
    <col min="2048" max="2048" width="30.88671875" customWidth="1"/>
    <col min="2049" max="2049" width="27.44140625" customWidth="1"/>
    <col min="2050" max="2050" width="31.88671875" customWidth="1"/>
    <col min="2051" max="2051" width="0" hidden="1" customWidth="1"/>
    <col min="2052" max="2052" width="22.33203125" customWidth="1"/>
    <col min="2053" max="2053" width="15.44140625" bestFit="1" customWidth="1"/>
    <col min="2300" max="2300" width="8.33203125" customWidth="1"/>
    <col min="2301" max="2301" width="22.33203125" customWidth="1"/>
    <col min="2302" max="2302" width="51.6640625" customWidth="1"/>
    <col min="2303" max="2303" width="67.6640625" customWidth="1"/>
    <col min="2304" max="2304" width="30.88671875" customWidth="1"/>
    <col min="2305" max="2305" width="27.44140625" customWidth="1"/>
    <col min="2306" max="2306" width="31.88671875" customWidth="1"/>
    <col min="2307" max="2307" width="0" hidden="1" customWidth="1"/>
    <col min="2308" max="2308" width="22.33203125" customWidth="1"/>
    <col min="2309" max="2309" width="15.44140625" bestFit="1" customWidth="1"/>
    <col min="2556" max="2556" width="8.33203125" customWidth="1"/>
    <col min="2557" max="2557" width="22.33203125" customWidth="1"/>
    <col min="2558" max="2558" width="51.6640625" customWidth="1"/>
    <col min="2559" max="2559" width="67.6640625" customWidth="1"/>
    <col min="2560" max="2560" width="30.88671875" customWidth="1"/>
    <col min="2561" max="2561" width="27.44140625" customWidth="1"/>
    <col min="2562" max="2562" width="31.88671875" customWidth="1"/>
    <col min="2563" max="2563" width="0" hidden="1" customWidth="1"/>
    <col min="2564" max="2564" width="22.33203125" customWidth="1"/>
    <col min="2565" max="2565" width="15.44140625" bestFit="1" customWidth="1"/>
    <col min="2812" max="2812" width="8.33203125" customWidth="1"/>
    <col min="2813" max="2813" width="22.33203125" customWidth="1"/>
    <col min="2814" max="2814" width="51.6640625" customWidth="1"/>
    <col min="2815" max="2815" width="67.6640625" customWidth="1"/>
    <col min="2816" max="2816" width="30.88671875" customWidth="1"/>
    <col min="2817" max="2817" width="27.44140625" customWidth="1"/>
    <col min="2818" max="2818" width="31.88671875" customWidth="1"/>
    <col min="2819" max="2819" width="0" hidden="1" customWidth="1"/>
    <col min="2820" max="2820" width="22.33203125" customWidth="1"/>
    <col min="2821" max="2821" width="15.44140625" bestFit="1" customWidth="1"/>
    <col min="3068" max="3068" width="8.33203125" customWidth="1"/>
    <col min="3069" max="3069" width="22.33203125" customWidth="1"/>
    <col min="3070" max="3070" width="51.6640625" customWidth="1"/>
    <col min="3071" max="3071" width="67.6640625" customWidth="1"/>
    <col min="3072" max="3072" width="30.88671875" customWidth="1"/>
    <col min="3073" max="3073" width="27.44140625" customWidth="1"/>
    <col min="3074" max="3074" width="31.88671875" customWidth="1"/>
    <col min="3075" max="3075" width="0" hidden="1" customWidth="1"/>
    <col min="3076" max="3076" width="22.33203125" customWidth="1"/>
    <col min="3077" max="3077" width="15.44140625" bestFit="1" customWidth="1"/>
    <col min="3324" max="3324" width="8.33203125" customWidth="1"/>
    <col min="3325" max="3325" width="22.33203125" customWidth="1"/>
    <col min="3326" max="3326" width="51.6640625" customWidth="1"/>
    <col min="3327" max="3327" width="67.6640625" customWidth="1"/>
    <col min="3328" max="3328" width="30.88671875" customWidth="1"/>
    <col min="3329" max="3329" width="27.44140625" customWidth="1"/>
    <col min="3330" max="3330" width="31.88671875" customWidth="1"/>
    <col min="3331" max="3331" width="0" hidden="1" customWidth="1"/>
    <col min="3332" max="3332" width="22.33203125" customWidth="1"/>
    <col min="3333" max="3333" width="15.44140625" bestFit="1" customWidth="1"/>
    <col min="3580" max="3580" width="8.33203125" customWidth="1"/>
    <col min="3581" max="3581" width="22.33203125" customWidth="1"/>
    <col min="3582" max="3582" width="51.6640625" customWidth="1"/>
    <col min="3583" max="3583" width="67.6640625" customWidth="1"/>
    <col min="3584" max="3584" width="30.88671875" customWidth="1"/>
    <col min="3585" max="3585" width="27.44140625" customWidth="1"/>
    <col min="3586" max="3586" width="31.88671875" customWidth="1"/>
    <col min="3587" max="3587" width="0" hidden="1" customWidth="1"/>
    <col min="3588" max="3588" width="22.33203125" customWidth="1"/>
    <col min="3589" max="3589" width="15.44140625" bestFit="1" customWidth="1"/>
    <col min="3836" max="3836" width="8.33203125" customWidth="1"/>
    <col min="3837" max="3837" width="22.33203125" customWidth="1"/>
    <col min="3838" max="3838" width="51.6640625" customWidth="1"/>
    <col min="3839" max="3839" width="67.6640625" customWidth="1"/>
    <col min="3840" max="3840" width="30.88671875" customWidth="1"/>
    <col min="3841" max="3841" width="27.44140625" customWidth="1"/>
    <col min="3842" max="3842" width="31.88671875" customWidth="1"/>
    <col min="3843" max="3843" width="0" hidden="1" customWidth="1"/>
    <col min="3844" max="3844" width="22.33203125" customWidth="1"/>
    <col min="3845" max="3845" width="15.44140625" bestFit="1" customWidth="1"/>
    <col min="4092" max="4092" width="8.33203125" customWidth="1"/>
    <col min="4093" max="4093" width="22.33203125" customWidth="1"/>
    <col min="4094" max="4094" width="51.6640625" customWidth="1"/>
    <col min="4095" max="4095" width="67.6640625" customWidth="1"/>
    <col min="4096" max="4096" width="30.88671875" customWidth="1"/>
    <col min="4097" max="4097" width="27.44140625" customWidth="1"/>
    <col min="4098" max="4098" width="31.88671875" customWidth="1"/>
    <col min="4099" max="4099" width="0" hidden="1" customWidth="1"/>
    <col min="4100" max="4100" width="22.33203125" customWidth="1"/>
    <col min="4101" max="4101" width="15.44140625" bestFit="1" customWidth="1"/>
    <col min="4348" max="4348" width="8.33203125" customWidth="1"/>
    <col min="4349" max="4349" width="22.33203125" customWidth="1"/>
    <col min="4350" max="4350" width="51.6640625" customWidth="1"/>
    <col min="4351" max="4351" width="67.6640625" customWidth="1"/>
    <col min="4352" max="4352" width="30.88671875" customWidth="1"/>
    <col min="4353" max="4353" width="27.44140625" customWidth="1"/>
    <col min="4354" max="4354" width="31.88671875" customWidth="1"/>
    <col min="4355" max="4355" width="0" hidden="1" customWidth="1"/>
    <col min="4356" max="4356" width="22.33203125" customWidth="1"/>
    <col min="4357" max="4357" width="15.44140625" bestFit="1" customWidth="1"/>
    <col min="4604" max="4604" width="8.33203125" customWidth="1"/>
    <col min="4605" max="4605" width="22.33203125" customWidth="1"/>
    <col min="4606" max="4606" width="51.6640625" customWidth="1"/>
    <col min="4607" max="4607" width="67.6640625" customWidth="1"/>
    <col min="4608" max="4608" width="30.88671875" customWidth="1"/>
    <col min="4609" max="4609" width="27.44140625" customWidth="1"/>
    <col min="4610" max="4610" width="31.88671875" customWidth="1"/>
    <col min="4611" max="4611" width="0" hidden="1" customWidth="1"/>
    <col min="4612" max="4612" width="22.33203125" customWidth="1"/>
    <col min="4613" max="4613" width="15.44140625" bestFit="1" customWidth="1"/>
    <col min="4860" max="4860" width="8.33203125" customWidth="1"/>
    <col min="4861" max="4861" width="22.33203125" customWidth="1"/>
    <col min="4862" max="4862" width="51.6640625" customWidth="1"/>
    <col min="4863" max="4863" width="67.6640625" customWidth="1"/>
    <col min="4864" max="4864" width="30.88671875" customWidth="1"/>
    <col min="4865" max="4865" width="27.44140625" customWidth="1"/>
    <col min="4866" max="4866" width="31.88671875" customWidth="1"/>
    <col min="4867" max="4867" width="0" hidden="1" customWidth="1"/>
    <col min="4868" max="4868" width="22.33203125" customWidth="1"/>
    <col min="4869" max="4869" width="15.44140625" bestFit="1" customWidth="1"/>
    <col min="5116" max="5116" width="8.33203125" customWidth="1"/>
    <col min="5117" max="5117" width="22.33203125" customWidth="1"/>
    <col min="5118" max="5118" width="51.6640625" customWidth="1"/>
    <col min="5119" max="5119" width="67.6640625" customWidth="1"/>
    <col min="5120" max="5120" width="30.88671875" customWidth="1"/>
    <col min="5121" max="5121" width="27.44140625" customWidth="1"/>
    <col min="5122" max="5122" width="31.88671875" customWidth="1"/>
    <col min="5123" max="5123" width="0" hidden="1" customWidth="1"/>
    <col min="5124" max="5124" width="22.33203125" customWidth="1"/>
    <col min="5125" max="5125" width="15.44140625" bestFit="1" customWidth="1"/>
    <col min="5372" max="5372" width="8.33203125" customWidth="1"/>
    <col min="5373" max="5373" width="22.33203125" customWidth="1"/>
    <col min="5374" max="5374" width="51.6640625" customWidth="1"/>
    <col min="5375" max="5375" width="67.6640625" customWidth="1"/>
    <col min="5376" max="5376" width="30.88671875" customWidth="1"/>
    <col min="5377" max="5377" width="27.44140625" customWidth="1"/>
    <col min="5378" max="5378" width="31.88671875" customWidth="1"/>
    <col min="5379" max="5379" width="0" hidden="1" customWidth="1"/>
    <col min="5380" max="5380" width="22.33203125" customWidth="1"/>
    <col min="5381" max="5381" width="15.44140625" bestFit="1" customWidth="1"/>
    <col min="5628" max="5628" width="8.33203125" customWidth="1"/>
    <col min="5629" max="5629" width="22.33203125" customWidth="1"/>
    <col min="5630" max="5630" width="51.6640625" customWidth="1"/>
    <col min="5631" max="5631" width="67.6640625" customWidth="1"/>
    <col min="5632" max="5632" width="30.88671875" customWidth="1"/>
    <col min="5633" max="5633" width="27.44140625" customWidth="1"/>
    <col min="5634" max="5634" width="31.88671875" customWidth="1"/>
    <col min="5635" max="5635" width="0" hidden="1" customWidth="1"/>
    <col min="5636" max="5636" width="22.33203125" customWidth="1"/>
    <col min="5637" max="5637" width="15.44140625" bestFit="1" customWidth="1"/>
    <col min="5884" max="5884" width="8.33203125" customWidth="1"/>
    <col min="5885" max="5885" width="22.33203125" customWidth="1"/>
    <col min="5886" max="5886" width="51.6640625" customWidth="1"/>
    <col min="5887" max="5887" width="67.6640625" customWidth="1"/>
    <col min="5888" max="5888" width="30.88671875" customWidth="1"/>
    <col min="5889" max="5889" width="27.44140625" customWidth="1"/>
    <col min="5890" max="5890" width="31.88671875" customWidth="1"/>
    <col min="5891" max="5891" width="0" hidden="1" customWidth="1"/>
    <col min="5892" max="5892" width="22.33203125" customWidth="1"/>
    <col min="5893" max="5893" width="15.44140625" bestFit="1" customWidth="1"/>
    <col min="6140" max="6140" width="8.33203125" customWidth="1"/>
    <col min="6141" max="6141" width="22.33203125" customWidth="1"/>
    <col min="6142" max="6142" width="51.6640625" customWidth="1"/>
    <col min="6143" max="6143" width="67.6640625" customWidth="1"/>
    <col min="6144" max="6144" width="30.88671875" customWidth="1"/>
    <col min="6145" max="6145" width="27.44140625" customWidth="1"/>
    <col min="6146" max="6146" width="31.88671875" customWidth="1"/>
    <col min="6147" max="6147" width="0" hidden="1" customWidth="1"/>
    <col min="6148" max="6148" width="22.33203125" customWidth="1"/>
    <col min="6149" max="6149" width="15.44140625" bestFit="1" customWidth="1"/>
    <col min="6396" max="6396" width="8.33203125" customWidth="1"/>
    <col min="6397" max="6397" width="22.33203125" customWidth="1"/>
    <col min="6398" max="6398" width="51.6640625" customWidth="1"/>
    <col min="6399" max="6399" width="67.6640625" customWidth="1"/>
    <col min="6400" max="6400" width="30.88671875" customWidth="1"/>
    <col min="6401" max="6401" width="27.44140625" customWidth="1"/>
    <col min="6402" max="6402" width="31.88671875" customWidth="1"/>
    <col min="6403" max="6403" width="0" hidden="1" customWidth="1"/>
    <col min="6404" max="6404" width="22.33203125" customWidth="1"/>
    <col min="6405" max="6405" width="15.44140625" bestFit="1" customWidth="1"/>
    <col min="6652" max="6652" width="8.33203125" customWidth="1"/>
    <col min="6653" max="6653" width="22.33203125" customWidth="1"/>
    <col min="6654" max="6654" width="51.6640625" customWidth="1"/>
    <col min="6655" max="6655" width="67.6640625" customWidth="1"/>
    <col min="6656" max="6656" width="30.88671875" customWidth="1"/>
    <col min="6657" max="6657" width="27.44140625" customWidth="1"/>
    <col min="6658" max="6658" width="31.88671875" customWidth="1"/>
    <col min="6659" max="6659" width="0" hidden="1" customWidth="1"/>
    <col min="6660" max="6660" width="22.33203125" customWidth="1"/>
    <col min="6661" max="6661" width="15.44140625" bestFit="1" customWidth="1"/>
    <col min="6908" max="6908" width="8.33203125" customWidth="1"/>
    <col min="6909" max="6909" width="22.33203125" customWidth="1"/>
    <col min="6910" max="6910" width="51.6640625" customWidth="1"/>
    <col min="6911" max="6911" width="67.6640625" customWidth="1"/>
    <col min="6912" max="6912" width="30.88671875" customWidth="1"/>
    <col min="6913" max="6913" width="27.44140625" customWidth="1"/>
    <col min="6914" max="6914" width="31.88671875" customWidth="1"/>
    <col min="6915" max="6915" width="0" hidden="1" customWidth="1"/>
    <col min="6916" max="6916" width="22.33203125" customWidth="1"/>
    <col min="6917" max="6917" width="15.44140625" bestFit="1" customWidth="1"/>
    <col min="7164" max="7164" width="8.33203125" customWidth="1"/>
    <col min="7165" max="7165" width="22.33203125" customWidth="1"/>
    <col min="7166" max="7166" width="51.6640625" customWidth="1"/>
    <col min="7167" max="7167" width="67.6640625" customWidth="1"/>
    <col min="7168" max="7168" width="30.88671875" customWidth="1"/>
    <col min="7169" max="7169" width="27.44140625" customWidth="1"/>
    <col min="7170" max="7170" width="31.88671875" customWidth="1"/>
    <col min="7171" max="7171" width="0" hidden="1" customWidth="1"/>
    <col min="7172" max="7172" width="22.33203125" customWidth="1"/>
    <col min="7173" max="7173" width="15.44140625" bestFit="1" customWidth="1"/>
    <col min="7420" max="7420" width="8.33203125" customWidth="1"/>
    <col min="7421" max="7421" width="22.33203125" customWidth="1"/>
    <col min="7422" max="7422" width="51.6640625" customWidth="1"/>
    <col min="7423" max="7423" width="67.6640625" customWidth="1"/>
    <col min="7424" max="7424" width="30.88671875" customWidth="1"/>
    <col min="7425" max="7425" width="27.44140625" customWidth="1"/>
    <col min="7426" max="7426" width="31.88671875" customWidth="1"/>
    <col min="7427" max="7427" width="0" hidden="1" customWidth="1"/>
    <col min="7428" max="7428" width="22.33203125" customWidth="1"/>
    <col min="7429" max="7429" width="15.44140625" bestFit="1" customWidth="1"/>
    <col min="7676" max="7676" width="8.33203125" customWidth="1"/>
    <col min="7677" max="7677" width="22.33203125" customWidth="1"/>
    <col min="7678" max="7678" width="51.6640625" customWidth="1"/>
    <col min="7679" max="7679" width="67.6640625" customWidth="1"/>
    <col min="7680" max="7680" width="30.88671875" customWidth="1"/>
    <col min="7681" max="7681" width="27.44140625" customWidth="1"/>
    <col min="7682" max="7682" width="31.88671875" customWidth="1"/>
    <col min="7683" max="7683" width="0" hidden="1" customWidth="1"/>
    <col min="7684" max="7684" width="22.33203125" customWidth="1"/>
    <col min="7685" max="7685" width="15.44140625" bestFit="1" customWidth="1"/>
    <col min="7932" max="7932" width="8.33203125" customWidth="1"/>
    <col min="7933" max="7933" width="22.33203125" customWidth="1"/>
    <col min="7934" max="7934" width="51.6640625" customWidth="1"/>
    <col min="7935" max="7935" width="67.6640625" customWidth="1"/>
    <col min="7936" max="7936" width="30.88671875" customWidth="1"/>
    <col min="7937" max="7937" width="27.44140625" customWidth="1"/>
    <col min="7938" max="7938" width="31.88671875" customWidth="1"/>
    <col min="7939" max="7939" width="0" hidden="1" customWidth="1"/>
    <col min="7940" max="7940" width="22.33203125" customWidth="1"/>
    <col min="7941" max="7941" width="15.44140625" bestFit="1" customWidth="1"/>
    <col min="8188" max="8188" width="8.33203125" customWidth="1"/>
    <col min="8189" max="8189" width="22.33203125" customWidth="1"/>
    <col min="8190" max="8190" width="51.6640625" customWidth="1"/>
    <col min="8191" max="8191" width="67.6640625" customWidth="1"/>
    <col min="8192" max="8192" width="30.88671875" customWidth="1"/>
    <col min="8193" max="8193" width="27.44140625" customWidth="1"/>
    <col min="8194" max="8194" width="31.88671875" customWidth="1"/>
    <col min="8195" max="8195" width="0" hidden="1" customWidth="1"/>
    <col min="8196" max="8196" width="22.33203125" customWidth="1"/>
    <col min="8197" max="8197" width="15.44140625" bestFit="1" customWidth="1"/>
    <col min="8444" max="8444" width="8.33203125" customWidth="1"/>
    <col min="8445" max="8445" width="22.33203125" customWidth="1"/>
    <col min="8446" max="8446" width="51.6640625" customWidth="1"/>
    <col min="8447" max="8447" width="67.6640625" customWidth="1"/>
    <col min="8448" max="8448" width="30.88671875" customWidth="1"/>
    <col min="8449" max="8449" width="27.44140625" customWidth="1"/>
    <col min="8450" max="8450" width="31.88671875" customWidth="1"/>
    <col min="8451" max="8451" width="0" hidden="1" customWidth="1"/>
    <col min="8452" max="8452" width="22.33203125" customWidth="1"/>
    <col min="8453" max="8453" width="15.44140625" bestFit="1" customWidth="1"/>
    <col min="8700" max="8700" width="8.33203125" customWidth="1"/>
    <col min="8701" max="8701" width="22.33203125" customWidth="1"/>
    <col min="8702" max="8702" width="51.6640625" customWidth="1"/>
    <col min="8703" max="8703" width="67.6640625" customWidth="1"/>
    <col min="8704" max="8704" width="30.88671875" customWidth="1"/>
    <col min="8705" max="8705" width="27.44140625" customWidth="1"/>
    <col min="8706" max="8706" width="31.88671875" customWidth="1"/>
    <col min="8707" max="8707" width="0" hidden="1" customWidth="1"/>
    <col min="8708" max="8708" width="22.33203125" customWidth="1"/>
    <col min="8709" max="8709" width="15.44140625" bestFit="1" customWidth="1"/>
    <col min="8956" max="8956" width="8.33203125" customWidth="1"/>
    <col min="8957" max="8957" width="22.33203125" customWidth="1"/>
    <col min="8958" max="8958" width="51.6640625" customWidth="1"/>
    <col min="8959" max="8959" width="67.6640625" customWidth="1"/>
    <col min="8960" max="8960" width="30.88671875" customWidth="1"/>
    <col min="8961" max="8961" width="27.44140625" customWidth="1"/>
    <col min="8962" max="8962" width="31.88671875" customWidth="1"/>
    <col min="8963" max="8963" width="0" hidden="1" customWidth="1"/>
    <col min="8964" max="8964" width="22.33203125" customWidth="1"/>
    <col min="8965" max="8965" width="15.44140625" bestFit="1" customWidth="1"/>
    <col min="9212" max="9212" width="8.33203125" customWidth="1"/>
    <col min="9213" max="9213" width="22.33203125" customWidth="1"/>
    <col min="9214" max="9214" width="51.6640625" customWidth="1"/>
    <col min="9215" max="9215" width="67.6640625" customWidth="1"/>
    <col min="9216" max="9216" width="30.88671875" customWidth="1"/>
    <col min="9217" max="9217" width="27.44140625" customWidth="1"/>
    <col min="9218" max="9218" width="31.88671875" customWidth="1"/>
    <col min="9219" max="9219" width="0" hidden="1" customWidth="1"/>
    <col min="9220" max="9220" width="22.33203125" customWidth="1"/>
    <col min="9221" max="9221" width="15.44140625" bestFit="1" customWidth="1"/>
    <col min="9468" max="9468" width="8.33203125" customWidth="1"/>
    <col min="9469" max="9469" width="22.33203125" customWidth="1"/>
    <col min="9470" max="9470" width="51.6640625" customWidth="1"/>
    <col min="9471" max="9471" width="67.6640625" customWidth="1"/>
    <col min="9472" max="9472" width="30.88671875" customWidth="1"/>
    <col min="9473" max="9473" width="27.44140625" customWidth="1"/>
    <col min="9474" max="9474" width="31.88671875" customWidth="1"/>
    <col min="9475" max="9475" width="0" hidden="1" customWidth="1"/>
    <col min="9476" max="9476" width="22.33203125" customWidth="1"/>
    <col min="9477" max="9477" width="15.44140625" bestFit="1" customWidth="1"/>
    <col min="9724" max="9724" width="8.33203125" customWidth="1"/>
    <col min="9725" max="9725" width="22.33203125" customWidth="1"/>
    <col min="9726" max="9726" width="51.6640625" customWidth="1"/>
    <col min="9727" max="9727" width="67.6640625" customWidth="1"/>
    <col min="9728" max="9728" width="30.88671875" customWidth="1"/>
    <col min="9729" max="9729" width="27.44140625" customWidth="1"/>
    <col min="9730" max="9730" width="31.88671875" customWidth="1"/>
    <col min="9731" max="9731" width="0" hidden="1" customWidth="1"/>
    <col min="9732" max="9732" width="22.33203125" customWidth="1"/>
    <col min="9733" max="9733" width="15.44140625" bestFit="1" customWidth="1"/>
    <col min="9980" max="9980" width="8.33203125" customWidth="1"/>
    <col min="9981" max="9981" width="22.33203125" customWidth="1"/>
    <col min="9982" max="9982" width="51.6640625" customWidth="1"/>
    <col min="9983" max="9983" width="67.6640625" customWidth="1"/>
    <col min="9984" max="9984" width="30.88671875" customWidth="1"/>
    <col min="9985" max="9985" width="27.44140625" customWidth="1"/>
    <col min="9986" max="9986" width="31.88671875" customWidth="1"/>
    <col min="9987" max="9987" width="0" hidden="1" customWidth="1"/>
    <col min="9988" max="9988" width="22.33203125" customWidth="1"/>
    <col min="9989" max="9989" width="15.44140625" bestFit="1" customWidth="1"/>
    <col min="10236" max="10236" width="8.33203125" customWidth="1"/>
    <col min="10237" max="10237" width="22.33203125" customWidth="1"/>
    <col min="10238" max="10238" width="51.6640625" customWidth="1"/>
    <col min="10239" max="10239" width="67.6640625" customWidth="1"/>
    <col min="10240" max="10240" width="30.88671875" customWidth="1"/>
    <col min="10241" max="10241" width="27.44140625" customWidth="1"/>
    <col min="10242" max="10242" width="31.88671875" customWidth="1"/>
    <col min="10243" max="10243" width="0" hidden="1" customWidth="1"/>
    <col min="10244" max="10244" width="22.33203125" customWidth="1"/>
    <col min="10245" max="10245" width="15.44140625" bestFit="1" customWidth="1"/>
    <col min="10492" max="10492" width="8.33203125" customWidth="1"/>
    <col min="10493" max="10493" width="22.33203125" customWidth="1"/>
    <col min="10494" max="10494" width="51.6640625" customWidth="1"/>
    <col min="10495" max="10495" width="67.6640625" customWidth="1"/>
    <col min="10496" max="10496" width="30.88671875" customWidth="1"/>
    <col min="10497" max="10497" width="27.44140625" customWidth="1"/>
    <col min="10498" max="10498" width="31.88671875" customWidth="1"/>
    <col min="10499" max="10499" width="0" hidden="1" customWidth="1"/>
    <col min="10500" max="10500" width="22.33203125" customWidth="1"/>
    <col min="10501" max="10501" width="15.44140625" bestFit="1" customWidth="1"/>
    <col min="10748" max="10748" width="8.33203125" customWidth="1"/>
    <col min="10749" max="10749" width="22.33203125" customWidth="1"/>
    <col min="10750" max="10750" width="51.6640625" customWidth="1"/>
    <col min="10751" max="10751" width="67.6640625" customWidth="1"/>
    <col min="10752" max="10752" width="30.88671875" customWidth="1"/>
    <col min="10753" max="10753" width="27.44140625" customWidth="1"/>
    <col min="10754" max="10754" width="31.88671875" customWidth="1"/>
    <col min="10755" max="10755" width="0" hidden="1" customWidth="1"/>
    <col min="10756" max="10756" width="22.33203125" customWidth="1"/>
    <col min="10757" max="10757" width="15.44140625" bestFit="1" customWidth="1"/>
    <col min="11004" max="11004" width="8.33203125" customWidth="1"/>
    <col min="11005" max="11005" width="22.33203125" customWidth="1"/>
    <col min="11006" max="11006" width="51.6640625" customWidth="1"/>
    <col min="11007" max="11007" width="67.6640625" customWidth="1"/>
    <col min="11008" max="11008" width="30.88671875" customWidth="1"/>
    <col min="11009" max="11009" width="27.44140625" customWidth="1"/>
    <col min="11010" max="11010" width="31.88671875" customWidth="1"/>
    <col min="11011" max="11011" width="0" hidden="1" customWidth="1"/>
    <col min="11012" max="11012" width="22.33203125" customWidth="1"/>
    <col min="11013" max="11013" width="15.44140625" bestFit="1" customWidth="1"/>
    <col min="11260" max="11260" width="8.33203125" customWidth="1"/>
    <col min="11261" max="11261" width="22.33203125" customWidth="1"/>
    <col min="11262" max="11262" width="51.6640625" customWidth="1"/>
    <col min="11263" max="11263" width="67.6640625" customWidth="1"/>
    <col min="11264" max="11264" width="30.88671875" customWidth="1"/>
    <col min="11265" max="11265" width="27.44140625" customWidth="1"/>
    <col min="11266" max="11266" width="31.88671875" customWidth="1"/>
    <col min="11267" max="11267" width="0" hidden="1" customWidth="1"/>
    <col min="11268" max="11268" width="22.33203125" customWidth="1"/>
    <col min="11269" max="11269" width="15.44140625" bestFit="1" customWidth="1"/>
    <col min="11516" max="11516" width="8.33203125" customWidth="1"/>
    <col min="11517" max="11517" width="22.33203125" customWidth="1"/>
    <col min="11518" max="11518" width="51.6640625" customWidth="1"/>
    <col min="11519" max="11519" width="67.6640625" customWidth="1"/>
    <col min="11520" max="11520" width="30.88671875" customWidth="1"/>
    <col min="11521" max="11521" width="27.44140625" customWidth="1"/>
    <col min="11522" max="11522" width="31.88671875" customWidth="1"/>
    <col min="11523" max="11523" width="0" hidden="1" customWidth="1"/>
    <col min="11524" max="11524" width="22.33203125" customWidth="1"/>
    <col min="11525" max="11525" width="15.44140625" bestFit="1" customWidth="1"/>
    <col min="11772" max="11772" width="8.33203125" customWidth="1"/>
    <col min="11773" max="11773" width="22.33203125" customWidth="1"/>
    <col min="11774" max="11774" width="51.6640625" customWidth="1"/>
    <col min="11775" max="11775" width="67.6640625" customWidth="1"/>
    <col min="11776" max="11776" width="30.88671875" customWidth="1"/>
    <col min="11777" max="11777" width="27.44140625" customWidth="1"/>
    <col min="11778" max="11778" width="31.88671875" customWidth="1"/>
    <col min="11779" max="11779" width="0" hidden="1" customWidth="1"/>
    <col min="11780" max="11780" width="22.33203125" customWidth="1"/>
    <col min="11781" max="11781" width="15.44140625" bestFit="1" customWidth="1"/>
    <col min="12028" max="12028" width="8.33203125" customWidth="1"/>
    <col min="12029" max="12029" width="22.33203125" customWidth="1"/>
    <col min="12030" max="12030" width="51.6640625" customWidth="1"/>
    <col min="12031" max="12031" width="67.6640625" customWidth="1"/>
    <col min="12032" max="12032" width="30.88671875" customWidth="1"/>
    <col min="12033" max="12033" width="27.44140625" customWidth="1"/>
    <col min="12034" max="12034" width="31.88671875" customWidth="1"/>
    <col min="12035" max="12035" width="0" hidden="1" customWidth="1"/>
    <col min="12036" max="12036" width="22.33203125" customWidth="1"/>
    <col min="12037" max="12037" width="15.44140625" bestFit="1" customWidth="1"/>
    <col min="12284" max="12284" width="8.33203125" customWidth="1"/>
    <col min="12285" max="12285" width="22.33203125" customWidth="1"/>
    <col min="12286" max="12286" width="51.6640625" customWidth="1"/>
    <col min="12287" max="12287" width="67.6640625" customWidth="1"/>
    <col min="12288" max="12288" width="30.88671875" customWidth="1"/>
    <col min="12289" max="12289" width="27.44140625" customWidth="1"/>
    <col min="12290" max="12290" width="31.88671875" customWidth="1"/>
    <col min="12291" max="12291" width="0" hidden="1" customWidth="1"/>
    <col min="12292" max="12292" width="22.33203125" customWidth="1"/>
    <col min="12293" max="12293" width="15.44140625" bestFit="1" customWidth="1"/>
    <col min="12540" max="12540" width="8.33203125" customWidth="1"/>
    <col min="12541" max="12541" width="22.33203125" customWidth="1"/>
    <col min="12542" max="12542" width="51.6640625" customWidth="1"/>
    <col min="12543" max="12543" width="67.6640625" customWidth="1"/>
    <col min="12544" max="12544" width="30.88671875" customWidth="1"/>
    <col min="12545" max="12545" width="27.44140625" customWidth="1"/>
    <col min="12546" max="12546" width="31.88671875" customWidth="1"/>
    <col min="12547" max="12547" width="0" hidden="1" customWidth="1"/>
    <col min="12548" max="12548" width="22.33203125" customWidth="1"/>
    <col min="12549" max="12549" width="15.44140625" bestFit="1" customWidth="1"/>
    <col min="12796" max="12796" width="8.33203125" customWidth="1"/>
    <col min="12797" max="12797" width="22.33203125" customWidth="1"/>
    <col min="12798" max="12798" width="51.6640625" customWidth="1"/>
    <col min="12799" max="12799" width="67.6640625" customWidth="1"/>
    <col min="12800" max="12800" width="30.88671875" customWidth="1"/>
    <col min="12801" max="12801" width="27.44140625" customWidth="1"/>
    <col min="12802" max="12802" width="31.88671875" customWidth="1"/>
    <col min="12803" max="12803" width="0" hidden="1" customWidth="1"/>
    <col min="12804" max="12804" width="22.33203125" customWidth="1"/>
    <col min="12805" max="12805" width="15.44140625" bestFit="1" customWidth="1"/>
    <col min="13052" max="13052" width="8.33203125" customWidth="1"/>
    <col min="13053" max="13053" width="22.33203125" customWidth="1"/>
    <col min="13054" max="13054" width="51.6640625" customWidth="1"/>
    <col min="13055" max="13055" width="67.6640625" customWidth="1"/>
    <col min="13056" max="13056" width="30.88671875" customWidth="1"/>
    <col min="13057" max="13057" width="27.44140625" customWidth="1"/>
    <col min="13058" max="13058" width="31.88671875" customWidth="1"/>
    <col min="13059" max="13059" width="0" hidden="1" customWidth="1"/>
    <col min="13060" max="13060" width="22.33203125" customWidth="1"/>
    <col min="13061" max="13061" width="15.44140625" bestFit="1" customWidth="1"/>
    <col min="13308" max="13308" width="8.33203125" customWidth="1"/>
    <col min="13309" max="13309" width="22.33203125" customWidth="1"/>
    <col min="13310" max="13310" width="51.6640625" customWidth="1"/>
    <col min="13311" max="13311" width="67.6640625" customWidth="1"/>
    <col min="13312" max="13312" width="30.88671875" customWidth="1"/>
    <col min="13313" max="13313" width="27.44140625" customWidth="1"/>
    <col min="13314" max="13314" width="31.88671875" customWidth="1"/>
    <col min="13315" max="13315" width="0" hidden="1" customWidth="1"/>
    <col min="13316" max="13316" width="22.33203125" customWidth="1"/>
    <col min="13317" max="13317" width="15.44140625" bestFit="1" customWidth="1"/>
    <col min="13564" max="13564" width="8.33203125" customWidth="1"/>
    <col min="13565" max="13565" width="22.33203125" customWidth="1"/>
    <col min="13566" max="13566" width="51.6640625" customWidth="1"/>
    <col min="13567" max="13567" width="67.6640625" customWidth="1"/>
    <col min="13568" max="13568" width="30.88671875" customWidth="1"/>
    <col min="13569" max="13569" width="27.44140625" customWidth="1"/>
    <col min="13570" max="13570" width="31.88671875" customWidth="1"/>
    <col min="13571" max="13571" width="0" hidden="1" customWidth="1"/>
    <col min="13572" max="13572" width="22.33203125" customWidth="1"/>
    <col min="13573" max="13573" width="15.44140625" bestFit="1" customWidth="1"/>
    <col min="13820" max="13820" width="8.33203125" customWidth="1"/>
    <col min="13821" max="13821" width="22.33203125" customWidth="1"/>
    <col min="13822" max="13822" width="51.6640625" customWidth="1"/>
    <col min="13823" max="13823" width="67.6640625" customWidth="1"/>
    <col min="13824" max="13824" width="30.88671875" customWidth="1"/>
    <col min="13825" max="13825" width="27.44140625" customWidth="1"/>
    <col min="13826" max="13826" width="31.88671875" customWidth="1"/>
    <col min="13827" max="13827" width="0" hidden="1" customWidth="1"/>
    <col min="13828" max="13828" width="22.33203125" customWidth="1"/>
    <col min="13829" max="13829" width="15.44140625" bestFit="1" customWidth="1"/>
    <col min="14076" max="14076" width="8.33203125" customWidth="1"/>
    <col min="14077" max="14077" width="22.33203125" customWidth="1"/>
    <col min="14078" max="14078" width="51.6640625" customWidth="1"/>
    <col min="14079" max="14079" width="67.6640625" customWidth="1"/>
    <col min="14080" max="14080" width="30.88671875" customWidth="1"/>
    <col min="14081" max="14081" width="27.44140625" customWidth="1"/>
    <col min="14082" max="14082" width="31.88671875" customWidth="1"/>
    <col min="14083" max="14083" width="0" hidden="1" customWidth="1"/>
    <col min="14084" max="14084" width="22.33203125" customWidth="1"/>
    <col min="14085" max="14085" width="15.44140625" bestFit="1" customWidth="1"/>
    <col min="14332" max="14332" width="8.33203125" customWidth="1"/>
    <col min="14333" max="14333" width="22.33203125" customWidth="1"/>
    <col min="14334" max="14334" width="51.6640625" customWidth="1"/>
    <col min="14335" max="14335" width="67.6640625" customWidth="1"/>
    <col min="14336" max="14336" width="30.88671875" customWidth="1"/>
    <col min="14337" max="14337" width="27.44140625" customWidth="1"/>
    <col min="14338" max="14338" width="31.88671875" customWidth="1"/>
    <col min="14339" max="14339" width="0" hidden="1" customWidth="1"/>
    <col min="14340" max="14340" width="22.33203125" customWidth="1"/>
    <col min="14341" max="14341" width="15.44140625" bestFit="1" customWidth="1"/>
    <col min="14588" max="14588" width="8.33203125" customWidth="1"/>
    <col min="14589" max="14589" width="22.33203125" customWidth="1"/>
    <col min="14590" max="14590" width="51.6640625" customWidth="1"/>
    <col min="14591" max="14591" width="67.6640625" customWidth="1"/>
    <col min="14592" max="14592" width="30.88671875" customWidth="1"/>
    <col min="14593" max="14593" width="27.44140625" customWidth="1"/>
    <col min="14594" max="14594" width="31.88671875" customWidth="1"/>
    <col min="14595" max="14595" width="0" hidden="1" customWidth="1"/>
    <col min="14596" max="14596" width="22.33203125" customWidth="1"/>
    <col min="14597" max="14597" width="15.44140625" bestFit="1" customWidth="1"/>
    <col min="14844" max="14844" width="8.33203125" customWidth="1"/>
    <col min="14845" max="14845" width="22.33203125" customWidth="1"/>
    <col min="14846" max="14846" width="51.6640625" customWidth="1"/>
    <col min="14847" max="14847" width="67.6640625" customWidth="1"/>
    <col min="14848" max="14848" width="30.88671875" customWidth="1"/>
    <col min="14849" max="14849" width="27.44140625" customWidth="1"/>
    <col min="14850" max="14850" width="31.88671875" customWidth="1"/>
    <col min="14851" max="14851" width="0" hidden="1" customWidth="1"/>
    <col min="14852" max="14852" width="22.33203125" customWidth="1"/>
    <col min="14853" max="14853" width="15.44140625" bestFit="1" customWidth="1"/>
    <col min="15100" max="15100" width="8.33203125" customWidth="1"/>
    <col min="15101" max="15101" width="22.33203125" customWidth="1"/>
    <col min="15102" max="15102" width="51.6640625" customWidth="1"/>
    <col min="15103" max="15103" width="67.6640625" customWidth="1"/>
    <col min="15104" max="15104" width="30.88671875" customWidth="1"/>
    <col min="15105" max="15105" width="27.44140625" customWidth="1"/>
    <col min="15106" max="15106" width="31.88671875" customWidth="1"/>
    <col min="15107" max="15107" width="0" hidden="1" customWidth="1"/>
    <col min="15108" max="15108" width="22.33203125" customWidth="1"/>
    <col min="15109" max="15109" width="15.44140625" bestFit="1" customWidth="1"/>
    <col min="15356" max="15356" width="8.33203125" customWidth="1"/>
    <col min="15357" max="15357" width="22.33203125" customWidth="1"/>
    <col min="15358" max="15358" width="51.6640625" customWidth="1"/>
    <col min="15359" max="15359" width="67.6640625" customWidth="1"/>
    <col min="15360" max="15360" width="30.88671875" customWidth="1"/>
    <col min="15361" max="15361" width="27.44140625" customWidth="1"/>
    <col min="15362" max="15362" width="31.88671875" customWidth="1"/>
    <col min="15363" max="15363" width="0" hidden="1" customWidth="1"/>
    <col min="15364" max="15364" width="22.33203125" customWidth="1"/>
    <col min="15365" max="15365" width="15.44140625" bestFit="1" customWidth="1"/>
    <col min="15612" max="15612" width="8.33203125" customWidth="1"/>
    <col min="15613" max="15613" width="22.33203125" customWidth="1"/>
    <col min="15614" max="15614" width="51.6640625" customWidth="1"/>
    <col min="15615" max="15615" width="67.6640625" customWidth="1"/>
    <col min="15616" max="15616" width="30.88671875" customWidth="1"/>
    <col min="15617" max="15617" width="27.44140625" customWidth="1"/>
    <col min="15618" max="15618" width="31.88671875" customWidth="1"/>
    <col min="15619" max="15619" width="0" hidden="1" customWidth="1"/>
    <col min="15620" max="15620" width="22.33203125" customWidth="1"/>
    <col min="15621" max="15621" width="15.44140625" bestFit="1" customWidth="1"/>
    <col min="15868" max="15868" width="8.33203125" customWidth="1"/>
    <col min="15869" max="15869" width="22.33203125" customWidth="1"/>
    <col min="15870" max="15870" width="51.6640625" customWidth="1"/>
    <col min="15871" max="15871" width="67.6640625" customWidth="1"/>
    <col min="15872" max="15872" width="30.88671875" customWidth="1"/>
    <col min="15873" max="15873" width="27.44140625" customWidth="1"/>
    <col min="15874" max="15874" width="31.88671875" customWidth="1"/>
    <col min="15875" max="15875" width="0" hidden="1" customWidth="1"/>
    <col min="15876" max="15876" width="22.33203125" customWidth="1"/>
    <col min="15877" max="15877" width="15.44140625" bestFit="1" customWidth="1"/>
    <col min="16124" max="16124" width="8.33203125" customWidth="1"/>
    <col min="16125" max="16125" width="22.33203125" customWidth="1"/>
    <col min="16126" max="16126" width="51.6640625" customWidth="1"/>
    <col min="16127" max="16127" width="67.6640625" customWidth="1"/>
    <col min="16128" max="16128" width="30.88671875" customWidth="1"/>
    <col min="16129" max="16129" width="27.44140625" customWidth="1"/>
    <col min="16130" max="16130" width="31.88671875" customWidth="1"/>
    <col min="16131" max="16131" width="0" hidden="1" customWidth="1"/>
    <col min="16132" max="16132" width="22.33203125" customWidth="1"/>
    <col min="16133" max="16133" width="15.44140625" bestFit="1" customWidth="1"/>
  </cols>
  <sheetData>
    <row r="1" spans="1:7" x14ac:dyDescent="0.3">
      <c r="A1" s="1" t="s">
        <v>0</v>
      </c>
      <c r="B1" s="1"/>
      <c r="C1" s="1"/>
      <c r="D1" s="1"/>
      <c r="E1" s="15"/>
      <c r="F1" s="1"/>
    </row>
    <row r="2" spans="1:7" x14ac:dyDescent="0.3">
      <c r="A2" s="1" t="s">
        <v>9</v>
      </c>
      <c r="B2" s="1"/>
      <c r="C2" s="1"/>
      <c r="D2" s="1"/>
      <c r="E2" s="15"/>
      <c r="F2" s="1"/>
    </row>
    <row r="3" spans="1:7" x14ac:dyDescent="0.3">
      <c r="A3" s="2" t="s">
        <v>143</v>
      </c>
      <c r="B3" s="2"/>
      <c r="C3" s="2"/>
      <c r="D3" s="2"/>
      <c r="E3" s="15"/>
      <c r="F3" s="2"/>
    </row>
    <row r="4" spans="1:7" x14ac:dyDescent="0.3">
      <c r="A4" s="2" t="s">
        <v>13</v>
      </c>
      <c r="B4" s="2"/>
      <c r="C4" s="2"/>
      <c r="D4" s="2"/>
      <c r="E4" s="15"/>
      <c r="F4" s="2"/>
    </row>
    <row r="5" spans="1:7" x14ac:dyDescent="0.3">
      <c r="C5" s="5"/>
      <c r="D5" s="6"/>
    </row>
    <row r="6" spans="1:7" s="10" customFormat="1" ht="15" thickBot="1" x14ac:dyDescent="0.35">
      <c r="A6" s="8"/>
      <c r="B6" s="8"/>
      <c r="C6" s="8"/>
      <c r="D6" s="8"/>
      <c r="E6" s="17"/>
      <c r="F6" s="9"/>
    </row>
    <row r="7" spans="1:7" s="10" customFormat="1" ht="36" customHeight="1" thickTop="1" x14ac:dyDescent="0.3">
      <c r="A7" s="18" t="s">
        <v>2</v>
      </c>
      <c r="B7" s="19" t="s">
        <v>3</v>
      </c>
      <c r="C7" s="19" t="s">
        <v>4</v>
      </c>
      <c r="D7" s="19" t="s">
        <v>5</v>
      </c>
      <c r="E7" s="19" t="s">
        <v>10</v>
      </c>
      <c r="F7" s="20" t="s">
        <v>6</v>
      </c>
    </row>
    <row r="8" spans="1:7" ht="43.2" x14ac:dyDescent="0.3">
      <c r="A8" s="30">
        <v>1</v>
      </c>
      <c r="B8" s="26" t="s">
        <v>125</v>
      </c>
      <c r="C8" s="27" t="s">
        <v>126</v>
      </c>
      <c r="D8" s="32" t="s">
        <v>137</v>
      </c>
      <c r="E8" s="28">
        <v>45140</v>
      </c>
      <c r="F8" s="33">
        <v>255754390</v>
      </c>
      <c r="G8" s="31"/>
    </row>
    <row r="9" spans="1:7" ht="57.6" x14ac:dyDescent="0.3">
      <c r="A9" s="30">
        <v>2</v>
      </c>
      <c r="B9" s="34" t="s">
        <v>127</v>
      </c>
      <c r="C9" s="35" t="s">
        <v>128</v>
      </c>
      <c r="D9" s="36" t="s">
        <v>138</v>
      </c>
      <c r="E9" s="28">
        <v>45147</v>
      </c>
      <c r="F9" s="38">
        <v>999990697</v>
      </c>
      <c r="G9" s="31"/>
    </row>
    <row r="10" spans="1:7" ht="43.2" x14ac:dyDescent="0.3">
      <c r="A10" s="30">
        <v>3</v>
      </c>
      <c r="B10" s="34" t="s">
        <v>129</v>
      </c>
      <c r="C10" s="35" t="s">
        <v>130</v>
      </c>
      <c r="D10" s="36" t="s">
        <v>139</v>
      </c>
      <c r="E10" s="28">
        <v>45149</v>
      </c>
      <c r="F10" s="38">
        <v>17402277</v>
      </c>
      <c r="G10" s="31"/>
    </row>
    <row r="11" spans="1:7" ht="28.8" x14ac:dyDescent="0.3">
      <c r="A11" s="30">
        <v>4</v>
      </c>
      <c r="B11" s="34" t="s">
        <v>131</v>
      </c>
      <c r="C11" s="35" t="s">
        <v>132</v>
      </c>
      <c r="D11" s="36" t="s">
        <v>140</v>
      </c>
      <c r="E11" s="28">
        <v>45153</v>
      </c>
      <c r="F11" s="38">
        <v>1905534554</v>
      </c>
      <c r="G11" s="31"/>
    </row>
    <row r="12" spans="1:7" ht="28.8" x14ac:dyDescent="0.3">
      <c r="A12" s="30">
        <v>5</v>
      </c>
      <c r="B12" s="34" t="s">
        <v>133</v>
      </c>
      <c r="C12" s="35" t="s">
        <v>134</v>
      </c>
      <c r="D12" s="36" t="s">
        <v>141</v>
      </c>
      <c r="E12" s="28">
        <v>45154</v>
      </c>
      <c r="F12" s="38">
        <v>11948084</v>
      </c>
      <c r="G12" s="31"/>
    </row>
    <row r="13" spans="1:7" ht="72" x14ac:dyDescent="0.3">
      <c r="A13" s="30">
        <v>6</v>
      </c>
      <c r="B13" s="34" t="s">
        <v>135</v>
      </c>
      <c r="C13" s="35" t="s">
        <v>136</v>
      </c>
      <c r="D13" s="36" t="s">
        <v>142</v>
      </c>
      <c r="E13" s="28">
        <v>45161</v>
      </c>
      <c r="F13" s="38">
        <v>49942494</v>
      </c>
      <c r="G13" s="31"/>
    </row>
    <row r="14" spans="1:7" ht="15" thickBot="1" x14ac:dyDescent="0.35">
      <c r="A14" s="21"/>
      <c r="B14" s="22"/>
      <c r="C14" s="23"/>
      <c r="D14" s="24"/>
      <c r="E14" s="25"/>
      <c r="F14" s="29"/>
    </row>
    <row r="15" spans="1:7" ht="15" thickTop="1" x14ac:dyDescent="0.3"/>
    <row r="17" spans="1:6" x14ac:dyDescent="0.3">
      <c r="C17" s="11" t="s">
        <v>7</v>
      </c>
      <c r="D17" s="12">
        <f>+COUNT(A8:A14)</f>
        <v>6</v>
      </c>
    </row>
    <row r="19" spans="1:6" s="16" customFormat="1" x14ac:dyDescent="0.3">
      <c r="A19" s="3"/>
      <c r="B19" s="4"/>
      <c r="C19" s="11" t="s">
        <v>8</v>
      </c>
      <c r="D19" s="14">
        <f>SUM(F8:F14)</f>
        <v>3240572496</v>
      </c>
      <c r="F19" s="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ADJUDICADOS CONS</vt:lpstr>
      <vt:lpstr>ADJ ENERO</vt:lpstr>
      <vt:lpstr>ADJ FEBRERO</vt:lpstr>
      <vt:lpstr>ADJ MARZO</vt:lpstr>
      <vt:lpstr>ADJ ABRIL</vt:lpstr>
      <vt:lpstr>ADJ MAYO</vt:lpstr>
      <vt:lpstr>ADJ JUNIO</vt:lpstr>
      <vt:lpstr>ADJ JULIO</vt:lpstr>
      <vt:lpstr>ADJ AGOSTO</vt:lpstr>
      <vt:lpstr>ADJ SEPTIEMBRE</vt:lpstr>
      <vt:lpstr>ADJ OCTUBRE</vt:lpstr>
      <vt:lpstr>ADJ NOVIEMBRE</vt:lpstr>
      <vt:lpstr>ADJ DICIEMBRE</vt:lpstr>
    </vt:vector>
  </TitlesOfParts>
  <Company>domidu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Carolina Rodriguez Oramas;DIEGO ALEXANDER GALEANO PERDOMO</dc:creator>
  <cp:lastModifiedBy>Diego Galeano</cp:lastModifiedBy>
  <cp:lastPrinted>2016-03-08T14:46:35Z</cp:lastPrinted>
  <dcterms:created xsi:type="dcterms:W3CDTF">2013-01-14T13:53:18Z</dcterms:created>
  <dcterms:modified xsi:type="dcterms:W3CDTF">2024-01-09T13:53:27Z</dcterms:modified>
</cp:coreProperties>
</file>